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446" windowWidth="9660" windowHeight="8115" tabRatio="722" activeTab="0"/>
  </bookViews>
  <sheets>
    <sheet name="Introduction" sheetId="1" r:id="rId1"/>
    <sheet name="A. HTT General" sheetId="2" r:id="rId2"/>
    <sheet name="B1. HTT Mortgage Assets" sheetId="3" r:id="rId3"/>
    <sheet name="C. HTT Harmonised Glossary" sheetId="4" r:id="rId4"/>
    <sheet name="Disclaimer" sheetId="5" r:id="rId5"/>
    <sheet name="D1. Nat Trans Templ Mortgage" sheetId="6" r:id="rId6"/>
    <sheet name="D2. NTT LTV distribution" sheetId="7" r:id="rId7"/>
    <sheet name="D3. NTT Seasoning" sheetId="8" r:id="rId8"/>
    <sheet name="D4. NTT Amortization" sheetId="9" r:id="rId9"/>
  </sheets>
  <externalReferences>
    <externalReference r:id="rId12"/>
  </externalReferences>
  <definedNames>
    <definedName name="acceptable_use_policy" localSheetId="4">'Disclaimer'!#REF!</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5">'D1. Nat Trans Templ Mortgage'!$A$1:$E$255</definedName>
    <definedName name="_xlnm.Print_Area" localSheetId="4">'Disclaimer'!$A$1:$A$170</definedName>
    <definedName name="_xlnm.Print_Area" localSheetId="0">'Introduction'!$B$2:$J$35</definedName>
    <definedName name="general_tc" localSheetId="4">'Disclaimer'!$A$61</definedName>
    <definedName name="privacy_policy" localSheetId="4">'Disclaimer'!$A$136</definedName>
    <definedName name="_xlnm.Print_Titles" localSheetId="5">'D1. Nat Trans Templ Mortgage'!$1:$4</definedName>
    <definedName name="_xlnm.Print_Titles" localSheetId="4">'Disclaimer'!$2:$2</definedName>
  </definedNames>
  <calcPr fullCalcOnLoad="1"/>
</workbook>
</file>

<file path=xl/sharedStrings.xml><?xml version="1.0" encoding="utf-8"?>
<sst xmlns="http://schemas.openxmlformats.org/spreadsheetml/2006/main" count="1875" uniqueCount="1344">
  <si>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</si>
  <si>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</si>
  <si>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</si>
  <si>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</si>
  <si>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</si>
  <si>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</si>
  <si>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</si>
  <si>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</si>
  <si>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</si>
  <si>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</si>
  <si>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</si>
  <si>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</si>
  <si>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</si>
  <si>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</si>
  <si>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</si>
  <si>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</si>
  <si>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</si>
  <si>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</si>
  <si>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</si>
  <si>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</si>
  <si>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</si>
  <si>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</si>
  <si>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</si>
  <si>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</si>
  <si>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</si>
  <si>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</si>
  <si>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</si>
  <si>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</si>
  <si>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</si>
  <si>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</si>
  <si>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</si>
  <si>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</si>
  <si>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</si>
  <si>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</si>
  <si>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</si>
  <si>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</si>
  <si>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</si>
  <si>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</si>
  <si>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</si>
  <si>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</si>
  <si>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</si>
  <si>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</si>
  <si>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</si>
  <si>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</si>
  <si>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</si>
  <si>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</si>
  <si>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</si>
  <si>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</si>
  <si>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</si>
  <si>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</si>
  <si>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</si>
  <si>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</si>
  <si>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</si>
  <si>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</si>
  <si>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</si>
  <si>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</si>
  <si>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</si>
  <si>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</si>
  <si>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</si>
  <si>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</si>
  <si>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</si>
  <si>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</si>
  <si>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</si>
  <si>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</si>
  <si>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</si>
  <si>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</si>
  <si>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</si>
  <si>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</si>
  <si>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</si>
  <si>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</si>
  <si>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</si>
  <si>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</si>
  <si>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</si>
  <si>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</si>
  <si>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</si>
  <si>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</si>
  <si>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</si>
  <si>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</si>
  <si>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</si>
  <si>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</si>
  <si>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</si>
  <si>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</si>
  <si>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</si>
  <si>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</si>
  <si>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</si>
  <si>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</si>
  <si>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</si>
  <si>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</si>
  <si>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</si>
  <si>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</si>
  <si>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</si>
  <si>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</si>
  <si>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</si>
  <si>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</si>
  <si>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</si>
  <si>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</si>
  <si>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</si>
  <si>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</si>
  <si>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</si>
  <si>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</si>
  <si>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</si>
  <si>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</si>
  <si>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</si>
  <si>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</si>
  <si>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</si>
  <si>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</si>
  <si>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</si>
  <si>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</si>
  <si>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</si>
  <si>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</si>
  <si>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</si>
  <si>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</si>
  <si>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</si>
  <si>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</si>
  <si>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</si>
  <si>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</si>
  <si>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</si>
  <si>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</si>
  <si>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</si>
  <si>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</si>
  <si>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</si>
  <si>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</si>
  <si>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</si>
  <si>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</si>
  <si>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</si>
  <si>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</si>
  <si>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</si>
  <si>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</si>
  <si>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</si>
  <si>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</si>
  <si>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</si>
  <si>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</si>
  <si>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</si>
  <si>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</si>
  <si>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</si>
  <si>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</si>
  <si>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</si>
  <si>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</si>
  <si>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</si>
  <si>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</si>
  <si>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</si>
  <si>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</si>
  <si>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</si>
  <si>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</si>
  <si>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</si>
  <si>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</si>
  <si>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</si>
  <si>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</si>
  <si>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</si>
  <si>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</si>
  <si>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</si>
  <si>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</si>
  <si>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</si>
  <si>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</si>
  <si>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</si>
  <si>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</si>
  <si>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</si>
  <si>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</si>
  <si>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</si>
  <si>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</si>
  <si>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</si>
  <si>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</si>
  <si>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</si>
  <si>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</si>
  <si>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</si>
  <si>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</si>
  <si>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</si>
  <si>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</si>
  <si>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</si>
  <si>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</si>
  <si>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</si>
  <si>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</si>
  <si>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</si>
  <si>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</si>
  <si>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</si>
  <si>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</si>
  <si>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</si>
  <si>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</si>
  <si>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</si>
  <si>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</si>
  <si>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</si>
  <si>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</si>
  <si>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</si>
  <si>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</si>
  <si>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</si>
  <si>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</si>
  <si>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</si>
  <si>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</si>
  <si>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</si>
  <si>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</si>
  <si>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</si>
  <si>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</si>
  <si>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</si>
  <si>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</si>
  <si>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</si>
  <si>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</si>
  <si>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</si>
  <si>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</si>
  <si>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</si>
  <si>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</si>
  <si>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</si>
  <si>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</si>
  <si>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</si>
  <si>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</si>
  <si>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</si>
  <si>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</si>
  <si>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</si>
  <si>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</si>
  <si>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</si>
  <si>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</si>
  <si>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</si>
  <si>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</si>
  <si>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</si>
  <si>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</si>
  <si>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</si>
  <si>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</si>
  <si>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</si>
  <si>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</si>
  <si>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</si>
  <si>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</si>
  <si>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</si>
  <si>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</si>
  <si>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</si>
  <si>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</si>
  <si>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</si>
  <si>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</si>
  <si>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</si>
  <si>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</si>
  <si>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</si>
  <si>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</si>
  <si>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</si>
  <si>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</si>
  <si>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</si>
  <si>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</si>
  <si>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</si>
  <si>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</si>
  <si>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</si>
  <si>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</si>
  <si>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</si>
  <si>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</si>
  <si>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</si>
  <si>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</si>
  <si>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</si>
  <si>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</si>
  <si>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</si>
  <si>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</si>
  <si>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</si>
  <si>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</si>
  <si>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</si>
  <si>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</si>
  <si>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</si>
  <si>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</si>
  <si>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</si>
  <si>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</si>
  <si>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</si>
  <si>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</si>
  <si>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</si>
  <si>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</si>
  <si>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</si>
  <si>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</si>
  <si>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</si>
  <si>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</si>
  <si>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</si>
  <si>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</si>
  <si>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</si>
  <si>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</si>
  <si>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</si>
  <si>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</si>
  <si>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</si>
  <si>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</si>
  <si>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</si>
  <si>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</si>
  <si>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</si>
  <si>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</si>
  <si>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</si>
  <si>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</si>
  <si>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</si>
  <si>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</si>
  <si>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</si>
  <si>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</si>
  <si>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</si>
  <si>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</si>
  <si>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</si>
  <si>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</si>
  <si>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</si>
  <si>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</si>
  <si>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</si>
  <si>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</si>
  <si>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</si>
  <si>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</si>
  <si>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</si>
  <si>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</si>
  <si>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</si>
  <si>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</si>
  <si>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</si>
  <si>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</si>
  <si>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</si>
  <si>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</si>
  <si>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</si>
  <si>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</si>
  <si>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</si>
  <si>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</si>
  <si>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</si>
  <si>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</si>
  <si>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</si>
  <si>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</si>
  <si>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</si>
  <si>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</si>
  <si>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</si>
  <si>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</si>
  <si>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</si>
  <si>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</si>
  <si>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</si>
  <si>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</si>
  <si>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</si>
  <si>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</si>
  <si>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</si>
  <si>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</si>
  <si>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</si>
  <si>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</si>
  <si>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</si>
  <si>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</si>
  <si>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</si>
  <si>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</si>
  <si>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</si>
  <si>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</si>
  <si>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</si>
  <si>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</si>
  <si>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</si>
  <si>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</si>
  <si>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</si>
  <si>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</si>
  <si>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</si>
  <si>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</si>
  <si>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</si>
  <si>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</si>
  <si>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</si>
  <si>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</si>
  <si>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</si>
  <si>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</si>
  <si>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</si>
  <si>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</si>
  <si>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</si>
  <si>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</si>
  <si>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</si>
  <si>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</si>
  <si>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</si>
  <si>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</si>
  <si>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</si>
  <si>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</si>
  <si>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</si>
  <si>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</si>
  <si>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</si>
  <si>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</si>
  <si>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</si>
  <si>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</si>
  <si>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</si>
  <si>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</si>
  <si>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</si>
  <si>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</si>
  <si>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</si>
  <si>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</si>
  <si>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</si>
  <si>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</si>
  <si>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</si>
  <si>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</si>
  <si>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</si>
  <si>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</si>
  <si>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</si>
  <si>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</si>
  <si>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</si>
  <si>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</si>
  <si>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</si>
  <si>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</si>
  <si>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</si>
  <si>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</si>
  <si>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</si>
  <si>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</si>
  <si>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</si>
  <si>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</si>
  <si>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</si>
  <si>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</si>
  <si>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</si>
  <si>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</si>
  <si>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</si>
  <si>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</si>
  <si>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</si>
  <si>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</si>
  <si>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</si>
  <si>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</si>
  <si>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</si>
  <si>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</si>
  <si>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</si>
  <si>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</si>
  <si>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</si>
  <si>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</si>
  <si>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</si>
  <si>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</si>
  <si>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</si>
  <si>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</si>
  <si>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</si>
  <si>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</si>
  <si>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</si>
  <si>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</si>
  <si>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</si>
  <si>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</si>
  <si>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</si>
  <si>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</si>
  <si>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</si>
  <si>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</si>
  <si>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</si>
  <si>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</si>
  <si>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</si>
  <si>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</si>
  <si>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</si>
  <si>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</si>
  <si>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</si>
  <si>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</si>
  <si>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</si>
  <si>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</si>
  <si>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</si>
  <si>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</si>
  <si>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</si>
  <si>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</si>
  <si>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</si>
  <si>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</si>
  <si>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</si>
  <si>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</si>
  <si>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</si>
  <si>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</si>
  <si>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</si>
  <si>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</si>
  <si>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</si>
  <si>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</si>
  <si>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</si>
  <si>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</si>
  <si>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</si>
  <si>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</si>
  <si>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</si>
  <si>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</si>
  <si>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</si>
  <si>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</si>
  <si>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</si>
  <si>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</si>
  <si>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</si>
  <si>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</si>
  <si>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</si>
  <si>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</si>
  <si>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</si>
  <si>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</si>
  <si>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</si>
  <si>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</si>
  <si>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</si>
  <si>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</si>
  <si>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</si>
  <si>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</si>
  <si>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</si>
  <si>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</si>
  <si>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</si>
  <si>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</si>
  <si>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</si>
  <si>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</si>
  <si>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</si>
  <si>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</si>
  <si>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</si>
  <si>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</si>
  <si>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</si>
  <si>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</si>
  <si>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</si>
  <si>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</si>
  <si>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</si>
  <si>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</si>
  <si>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</si>
  <si>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</si>
  <si>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</si>
  <si>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</si>
  <si>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</si>
  <si>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</si>
  <si>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</si>
  <si>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</si>
  <si>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</si>
  <si>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</si>
  <si>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</si>
  <si>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</si>
  <si>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</si>
  <si>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</si>
  <si>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</si>
  <si>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</si>
  <si>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</si>
  <si>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</si>
  <si>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</si>
  <si>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</si>
  <si>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</si>
  <si>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</si>
  <si>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</si>
  <si>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</si>
  <si>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</si>
  <si>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</si>
  <si>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</si>
  <si>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</si>
  <si>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</si>
  <si>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</si>
  <si>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</si>
  <si>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</si>
  <si>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</si>
  <si>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</si>
  <si>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</si>
  <si>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</si>
  <si>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</si>
  <si>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</si>
  <si>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</si>
  <si>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</si>
  <si>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</si>
  <si>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</si>
  <si>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</si>
  <si>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</si>
  <si>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</si>
  <si>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</si>
  <si>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</si>
  <si>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</si>
  <si>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</si>
  <si>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</si>
  <si>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</si>
  <si>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</si>
  <si>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</si>
  <si>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</si>
  <si>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</si>
  <si>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</si>
  <si>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</si>
  <si>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</si>
  <si>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</si>
  <si>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</si>
  <si>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</si>
  <si>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</si>
  <si>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</si>
  <si>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</si>
  <si>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</si>
  <si>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</si>
  <si>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</si>
  <si>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</si>
  <si>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</si>
  <si>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</si>
  <si>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</si>
  <si>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</si>
  <si>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</si>
  <si>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</si>
  <si>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</si>
  <si>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</si>
  <si>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</si>
  <si>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</si>
  <si>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</si>
  <si>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</si>
  <si>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</si>
  <si>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</si>
  <si>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</si>
  <si>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</si>
  <si>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</si>
  <si>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</si>
  <si>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</si>
  <si>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</si>
  <si>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</si>
  <si>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</si>
  <si>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</si>
  <si>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</si>
  <si>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</si>
  <si>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</si>
  <si>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</si>
  <si>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</si>
  <si>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</si>
  <si>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</si>
  <si>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</si>
  <si>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</si>
  <si>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</si>
  <si>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</si>
  <si>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</si>
  <si>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</si>
  <si>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</si>
  <si>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</si>
  <si>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</si>
  <si>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</si>
  <si>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</si>
  <si>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</si>
  <si>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</si>
  <si>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</si>
  <si>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</si>
  <si>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</si>
  <si>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</si>
  <si>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</si>
  <si>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</si>
  <si>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</si>
  <si>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</si>
  <si>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</si>
  <si>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</si>
  <si>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</si>
  <si>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</si>
  <si>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</si>
  <si>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</si>
  <si>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</si>
  <si>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</si>
  <si>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</si>
  <si>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</si>
  <si>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</si>
  <si>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</si>
  <si>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</si>
  <si>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</si>
  <si>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</si>
  <si>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</si>
  <si>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</si>
  <si>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</si>
  <si>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</si>
  <si>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</si>
  <si>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</si>
  <si>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</si>
  <si>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</si>
  <si>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</si>
  <si>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</si>
  <si>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</si>
  <si>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</si>
  <si>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</si>
  <si>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</si>
  <si>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</si>
  <si>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</si>
  <si>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</si>
  <si>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</si>
  <si>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</si>
  <si>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</si>
  <si>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</si>
  <si>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</si>
  <si>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</si>
  <si>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</si>
  <si>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</si>
  <si>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</si>
  <si>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</si>
  <si>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</si>
  <si>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</si>
  <si>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</si>
  <si>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</si>
  <si>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</si>
  <si>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</si>
  <si>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</si>
  <si>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</si>
  <si>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</si>
  <si>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</si>
  <si>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</si>
  <si>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</si>
  <si>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</si>
  <si>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</si>
  <si>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</si>
  <si>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</si>
  <si>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</si>
  <si>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</si>
  <si>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</si>
  <si>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</si>
  <si>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</si>
  <si>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</si>
  <si>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</si>
  <si>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</si>
  <si>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</si>
  <si>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</si>
  <si>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</si>
  <si>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</si>
  <si>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</si>
  <si>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</si>
  <si>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</si>
  <si>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</si>
  <si>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</si>
  <si>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</si>
  <si>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</si>
  <si>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</si>
  <si>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</si>
  <si>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</si>
  <si>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</si>
  <si>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</si>
  <si>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</si>
  <si>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</si>
  <si>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</si>
  <si>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</si>
  <si>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</si>
  <si>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</si>
  <si>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</si>
  <si>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</si>
  <si>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</si>
  <si>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</si>
  <si>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</si>
  <si>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</si>
  <si>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</si>
  <si>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</si>
  <si>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</si>
  <si>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</si>
  <si>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</si>
  <si>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</si>
  <si>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</si>
  <si>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</si>
  <si>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</si>
  <si>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</si>
  <si>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</si>
  <si>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</si>
  <si>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</si>
  <si>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</si>
  <si>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</si>
  <si>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</si>
  <si>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</si>
  <si>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</si>
  <si>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</si>
  <si>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</si>
  <si>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</si>
  <si>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</si>
  <si>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</si>
  <si>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</si>
  <si>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</si>
  <si>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</si>
  <si>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</si>
  <si>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</si>
  <si>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</si>
  <si>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</si>
  <si>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</si>
  <si>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</si>
  <si>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</si>
  <si>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</si>
  <si>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</si>
  <si>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</si>
  <si>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</si>
  <si>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</si>
  <si>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</si>
  <si>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</si>
  <si>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</si>
  <si>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</si>
  <si>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</si>
  <si>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</si>
  <si>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</si>
  <si>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</si>
  <si>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</si>
  <si>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</si>
  <si>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</si>
  <si>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</si>
  <si>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</si>
  <si>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</si>
  <si>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</si>
  <si>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</si>
  <si>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</si>
  <si>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</si>
  <si>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</si>
  <si>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</si>
  <si>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</si>
  <si>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</si>
  <si>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</si>
  <si>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</si>
  <si>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</si>
  <si>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</si>
  <si>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</si>
  <si>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</si>
  <si>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</si>
  <si>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</si>
  <si>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</si>
  <si>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</si>
  <si>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</si>
  <si>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</si>
  <si>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</si>
  <si>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</si>
  <si>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</si>
  <si>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</si>
  <si>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</si>
  <si>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</si>
  <si>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</si>
  <si>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</si>
  <si>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</si>
  <si>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</si>
  <si>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</si>
  <si>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</si>
  <si>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</si>
  <si>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</si>
  <si>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</si>
  <si>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</si>
  <si>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</si>
  <si>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</si>
  <si>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</si>
  <si>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</si>
  <si>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</si>
  <si>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</si>
  <si>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</si>
  <si>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</si>
  <si>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</si>
  <si>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</si>
  <si>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</si>
  <si>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</si>
  <si>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</si>
  <si>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</si>
  <si>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</si>
  <si>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</si>
  <si>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</si>
  <si>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</si>
  <si>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</si>
  <si>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</si>
  <si>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</si>
  <si>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</si>
  <si>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</si>
  <si>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</si>
  <si>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</si>
  <si>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</si>
  <si>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</si>
  <si>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</si>
  <si>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</si>
  <si>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</si>
  <si>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</si>
  <si>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</si>
  <si>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</si>
  <si>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</si>
  <si>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</si>
  <si>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</si>
  <si>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</si>
  <si>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</si>
  <si>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</si>
  <si>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</si>
  <si>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</si>
  <si>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</si>
  <si>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</si>
  <si>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</si>
  <si>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</si>
  <si>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</si>
  <si>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</si>
  <si>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</si>
  <si>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</si>
  <si>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</si>
  <si>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</si>
  <si>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</si>
  <si>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</si>
  <si>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</si>
  <si>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</si>
  <si>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</si>
  <si>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</si>
  <si>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</si>
  <si>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</si>
  <si>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</si>
  <si>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</si>
  <si>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</si>
  <si>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</si>
  <si>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</si>
  <si>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</si>
  <si>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</si>
  <si>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</si>
  <si>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</si>
  <si>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</si>
  <si>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</si>
  <si>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</si>
  <si>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</si>
  <si>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</si>
  <si>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</si>
  <si>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</si>
  <si>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</si>
  <si>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</si>
  <si>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</si>
  <si>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</si>
  <si>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</si>
  <si>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</si>
  <si>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</si>
  <si>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</si>
  <si>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</si>
  <si>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</si>
  <si>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</si>
  <si>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</si>
  <si>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</si>
  <si>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</si>
  <si>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</si>
  <si>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</si>
  <si>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</si>
  <si>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</si>
  <si>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</si>
  <si>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</si>
  <si>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</si>
  <si>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</si>
  <si>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</si>
  <si>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</si>
  <si>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</si>
  <si>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</si>
  <si>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</si>
  <si>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</si>
  <si>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</si>
  <si>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</si>
  <si>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</si>
  <si>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</si>
  <si>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</si>
  <si>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</si>
  <si>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</si>
  <si>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</si>
  <si>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</si>
  <si>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</si>
  <si>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</si>
  <si>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</si>
  <si>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</si>
  <si>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</si>
  <si>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</si>
  <si>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</si>
  <si>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</si>
  <si>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</si>
  <si>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</si>
  <si>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</si>
  <si>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</si>
  <si>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</si>
  <si>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</si>
  <si>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</si>
  <si>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</si>
  <si>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</si>
  <si>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</si>
  <si>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</si>
  <si>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</si>
  <si>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</si>
  <si>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</si>
  <si>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</si>
  <si>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</si>
  <si>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</si>
  <si>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</si>
  <si>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</si>
  <si>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</si>
  <si>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</si>
  <si>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</si>
  <si>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</si>
  <si>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</si>
  <si>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</si>
  <si>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</si>
  <si>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</si>
  <si>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</si>
  <si>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</si>
  <si>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</si>
  <si>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</si>
  <si>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</si>
  <si>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</si>
  <si>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</si>
  <si>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</si>
  <si>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</si>
  <si>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</si>
  <si>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</si>
  <si>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</si>
  <si>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</si>
  <si>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</si>
  <si>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</si>
  <si>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</si>
  <si>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</si>
  <si>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</si>
  <si>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</si>
  <si>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</si>
  <si>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</si>
  <si>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</si>
  <si>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</si>
  <si>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</si>
  <si>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</si>
  <si>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</si>
  <si>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</si>
  <si>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</si>
  <si>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</si>
  <si>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</si>
  <si>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</si>
  <si>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</si>
  <si>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</si>
  <si>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</si>
  <si>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</si>
  <si>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</si>
  <si>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</si>
  <si>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</si>
  <si>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</si>
  <si>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</si>
  <si>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</si>
  <si>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</si>
  <si>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</si>
  <si>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</si>
  <si>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</si>
  <si>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</si>
  <si>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</si>
  <si>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</si>
  <si>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</si>
  <si>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</si>
  <si>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</si>
  <si>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</si>
  <si>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</si>
  <si>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</si>
  <si>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</si>
  <si>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</si>
  <si>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</si>
  <si>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</si>
  <si>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</si>
  <si>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</si>
  <si>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</si>
  <si>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</si>
  <si>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</si>
  <si>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</si>
  <si>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</si>
  <si>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</si>
  <si>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</si>
  <si>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</si>
  <si>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</si>
  <si>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</si>
  <si>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</si>
  <si>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</si>
  <si>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</si>
  <si>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</si>
  <si>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</si>
  <si>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</si>
  <si>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</si>
  <si>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</si>
  <si>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</si>
  <si>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</si>
  <si>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</si>
  <si>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</si>
  <si>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</si>
  <si>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</si>
  <si>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</si>
  <si>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</si>
  <si>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</si>
  <si>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</si>
  <si>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</si>
  <si>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</si>
  <si>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</si>
  <si>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</si>
  <si>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</si>
  <si>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</si>
  <si>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</si>
  <si>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</si>
  <si>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</si>
  <si>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</si>
  <si>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</si>
  <si>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</si>
  <si>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</si>
  <si>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</si>
  <si>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</si>
  <si>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</si>
  <si>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</si>
  <si>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</si>
  <si>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</si>
  <si>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</si>
  <si>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</si>
  <si>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</si>
  <si>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</si>
  <si>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</si>
  <si>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</si>
  <si>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</si>
  <si>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</si>
  <si>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</si>
  <si>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</si>
  <si>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</si>
  <si>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</si>
  <si>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</si>
  <si>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</si>
  <si>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</si>
  <si>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</si>
  <si>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</si>
  <si>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</si>
  <si>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</si>
  <si>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</si>
  <si>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</si>
  <si>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</si>
  <si>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</si>
  <si>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</si>
  <si>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</si>
  <si>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</si>
  <si>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</si>
  <si>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</si>
  <si>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</si>
  <si>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</si>
  <si>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</si>
  <si>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</si>
  <si>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</si>
  <si>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</si>
  <si>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</si>
  <si>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</si>
  <si>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</si>
  <si>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</si>
  <si>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</si>
  <si>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</si>
  <si>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</si>
  <si>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</si>
  <si>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</si>
  <si>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</si>
  <si>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</si>
  <si>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</si>
  <si>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</si>
  <si>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</si>
  <si>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</si>
  <si>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</si>
  <si>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</si>
  <si>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</si>
  <si>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</si>
  <si>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</si>
  <si>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</si>
  <si>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</si>
  <si>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</si>
  <si>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</si>
  <si>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</si>
  <si>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</si>
  <si>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</si>
  <si>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</si>
  <si>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</si>
  <si>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</si>
  <si>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</si>
  <si>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</si>
  <si>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</si>
  <si>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</si>
  <si>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</si>
  <si>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</si>
  <si>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</si>
  <si>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</si>
  <si>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</si>
  <si>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</si>
  <si>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</si>
  <si>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</si>
  <si>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</si>
  <si>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</si>
  <si>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</si>
  <si>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</si>
  <si>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</si>
  <si>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</si>
  <si>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</si>
  <si>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</si>
  <si>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</si>
  <si>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</si>
  <si>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</si>
  <si>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</si>
  <si>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</si>
  <si>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</si>
  <si>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</si>
  <si>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</si>
  <si>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</si>
  <si>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</si>
  <si>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</si>
  <si>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</si>
  <si>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</si>
  <si>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</si>
  <si>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</si>
  <si>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</si>
  <si>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</si>
  <si>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</si>
  <si>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</si>
  <si>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</si>
  <si>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</si>
  <si>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</si>
  <si>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</si>
  <si>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</si>
  <si>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</si>
  <si>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</si>
  <si>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</si>
  <si>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</si>
  <si>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</si>
  <si>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</si>
  <si>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</si>
  <si>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</si>
  <si>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</si>
  <si>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</si>
  <si>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</si>
  <si>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</si>
  <si>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</si>
  <si>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</si>
  <si>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</si>
  <si>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</si>
  <si>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</si>
  <si>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</si>
  <si>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</si>
  <si>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</si>
  <si>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</si>
  <si>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</si>
  <si>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</si>
  <si>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</si>
  <si>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</si>
  <si>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</si>
  <si>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</si>
  <si>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</si>
  <si>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</si>
  <si>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</si>
  <si>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</si>
  <si>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</si>
  <si>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</si>
  <si>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</si>
  <si>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</si>
  <si>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</si>
  <si>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</si>
  <si>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</si>
  <si>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</si>
  <si>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</si>
  <si>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</si>
  <si>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</si>
  <si>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</si>
  <si>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</si>
  <si>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</si>
  <si>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</si>
  <si>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</si>
  <si>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</si>
  <si>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</si>
  <si>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</si>
  <si>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</si>
  <si>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</si>
  <si>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</si>
  <si>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</si>
  <si>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</si>
  <si>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</si>
  <si>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</si>
  <si>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</si>
  <si>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</si>
  <si>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Unicaja Banco</t>
  </si>
  <si>
    <t>https://www.unicajabanco.es/PortalServlet?pag=1111062955156.1412772146897&amp;M1=infocorporativa-inversores&amp;M2=emisiones&amp;M3=colateral-cedulas-hipotecarias</t>
  </si>
  <si>
    <t>Y</t>
  </si>
  <si>
    <t>https://www.coveredbondlabel.com/issuer/34/</t>
  </si>
  <si>
    <t>QUESTIONNAIRE ON TRANSPARENCY  ACCORDING TO ECBC LABEL CONVENTION</t>
  </si>
  <si>
    <t>CB Issuer</t>
  </si>
  <si>
    <t>UNICAJA BANCO, S.A.</t>
  </si>
  <si>
    <t>Parent Company</t>
  </si>
  <si>
    <t>UNICAJA</t>
  </si>
  <si>
    <t>Reporting date</t>
  </si>
  <si>
    <t>March 2016</t>
  </si>
  <si>
    <t>RATINGS</t>
  </si>
  <si>
    <t>CB Programme</t>
  </si>
  <si>
    <t>Moody's</t>
  </si>
  <si>
    <t>Ba3</t>
  </si>
  <si>
    <t>A1</t>
  </si>
  <si>
    <t>S&amp;P</t>
  </si>
  <si>
    <t>Fitch</t>
  </si>
  <si>
    <t>BBB-</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</si>
  <si>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</si>
  <si>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General information</t>
  </si>
  <si>
    <t>Comments</t>
  </si>
  <si>
    <t>Figures corresponding to Unicaja Banco, S.A.</t>
  </si>
  <si>
    <t>Total mortgage pool (equal to cover pool)</t>
  </si>
  <si>
    <t>mill €</t>
  </si>
  <si>
    <t>Nominal value of outstanding CBs</t>
  </si>
  <si>
    <t>Overcollateralisation</t>
  </si>
  <si>
    <t xml:space="preserve">% </t>
  </si>
  <si>
    <t>(Cover Pool/Issued CBs)</t>
  </si>
  <si>
    <t>Eligible portfolio</t>
  </si>
  <si>
    <t xml:space="preserve">Consumed capacity </t>
  </si>
  <si>
    <t>%</t>
  </si>
  <si>
    <t>(Issued CBs/80%*Eligible portfolio)
Note:Issuing capacity as 80% of Eligible assets for Cédulas Hipotecarias</t>
  </si>
  <si>
    <t>Availability of historic cover pool data</t>
  </si>
  <si>
    <t>yes</t>
  </si>
  <si>
    <t>yes/not</t>
  </si>
  <si>
    <t>Outstanding CB information</t>
  </si>
  <si>
    <t>Maturity structure of Covered Bonds</t>
  </si>
  <si>
    <t>Weighted Average Contractual Maturity</t>
  </si>
  <si>
    <t>years</t>
  </si>
  <si>
    <t>Amortisation profile:</t>
  </si>
  <si>
    <t>contractual maturity structure</t>
  </si>
  <si>
    <t>0 -1 Y</t>
  </si>
  <si>
    <t>1-2 Y</t>
  </si>
  <si>
    <t>2-3 Y</t>
  </si>
  <si>
    <t>3-4 Y</t>
  </si>
  <si>
    <t>4-5 Y</t>
  </si>
  <si>
    <t>5-10 Y</t>
  </si>
  <si>
    <t>Maturity extension? (ie. Soft bullet)</t>
  </si>
  <si>
    <t>not</t>
  </si>
  <si>
    <t>Chart 1: Maturity profile (contractual)</t>
  </si>
  <si>
    <t>CRD compliant (yes/no)</t>
  </si>
  <si>
    <t>Is information on substitution assets available?</t>
  </si>
  <si>
    <t>yes, but there are not any</t>
  </si>
  <si>
    <t>Interest rate and currency risk</t>
  </si>
  <si>
    <t>Is information on Currency Exposures available?</t>
  </si>
  <si>
    <t xml:space="preserve">    Currency profile of issued CB</t>
  </si>
  <si>
    <t>% over total amount in Euros (end of the period exchange rate)</t>
  </si>
  <si>
    <t>GDP</t>
  </si>
  <si>
    <t>USD</t>
  </si>
  <si>
    <t>Non-euro</t>
  </si>
  <si>
    <t xml:space="preserve">    Interest rate profile of issued CB</t>
  </si>
  <si>
    <t>% over total</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</si>
  <si>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</si>
  <si>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</si>
  <si>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Capped Floating Rate</t>
  </si>
  <si>
    <t xml:space="preserve">Cover pool information: Mortgage Loans </t>
  </si>
  <si>
    <t>Number of loans</t>
  </si>
  <si>
    <t>number</t>
  </si>
  <si>
    <t>Total amount</t>
  </si>
  <si>
    <t xml:space="preserve">    of which up to 100,000euros</t>
  </si>
  <si>
    <t>Loan size information</t>
  </si>
  <si>
    <t>WA</t>
  </si>
  <si>
    <t>Repayment Type (amortising, Interest only, ect)</t>
  </si>
  <si>
    <t>French amortising</t>
  </si>
  <si>
    <t>The standard of the market</t>
  </si>
  <si>
    <t>LTV information</t>
  </si>
  <si>
    <t>According to Moody's criteria</t>
  </si>
  <si>
    <t>Weighted average LTV</t>
  </si>
  <si>
    <t>LTV Distribution:</t>
  </si>
  <si>
    <t>Percentage of loans (%)</t>
  </si>
  <si>
    <t>Total:</t>
  </si>
  <si>
    <t>0-50%</t>
  </si>
  <si>
    <t>50-60%</t>
  </si>
  <si>
    <t>60-70%</t>
  </si>
  <si>
    <t>70-80%</t>
  </si>
  <si>
    <t>80-90%</t>
  </si>
  <si>
    <t>90-100%</t>
  </si>
  <si>
    <t>&gt; 100%</t>
  </si>
  <si>
    <t xml:space="preserve">  -Residential</t>
  </si>
  <si>
    <t xml:space="preserve">  -Commercial</t>
  </si>
  <si>
    <t>Chart 2: LTV Distribution</t>
  </si>
  <si>
    <t>Property type information</t>
  </si>
  <si>
    <t>residencial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</si>
  <si>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</si>
  <si>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</si>
  <si>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commercial</t>
  </si>
  <si>
    <t>It includes all non-residential mortgage loans</t>
  </si>
  <si>
    <t>Geographic distribution</t>
  </si>
  <si>
    <t>% by regions (CCAA)</t>
  </si>
  <si>
    <t>Castile-La Mancha</t>
  </si>
  <si>
    <t>Castile-Leon</t>
  </si>
  <si>
    <t>Composition by currency</t>
  </si>
  <si>
    <t>Is interest rate information available?</t>
  </si>
  <si>
    <t xml:space="preserve">yes/not </t>
  </si>
  <si>
    <t>According to Bank of Spain definition:</t>
  </si>
  <si>
    <t>% variable rate</t>
  </si>
  <si>
    <t xml:space="preserve">if yes </t>
  </si>
  <si>
    <t>fixed period ≤ 1 year</t>
  </si>
  <si>
    <t>% fixed rate</t>
  </si>
  <si>
    <t>fixed period &gt; 1 year</t>
  </si>
  <si>
    <t>Loan seasoning</t>
  </si>
  <si>
    <t>Weighted average (months)</t>
  </si>
  <si>
    <t xml:space="preserve">Seasoning Distribution </t>
  </si>
  <si>
    <t>&lt; 12  months</t>
  </si>
  <si>
    <t>≥12 - &lt; 24 months</t>
  </si>
  <si>
    <t>≥24 - &lt; 36 months</t>
  </si>
  <si>
    <t>≥36 - &lt; 60 months</t>
  </si>
  <si>
    <t>&gt; 60 months</t>
  </si>
  <si>
    <t>Chart 3: Seasoning distribution</t>
  </si>
  <si>
    <t>Maturity of Cover Pool (loans)</t>
  </si>
  <si>
    <t>Remaining loan maturities</t>
  </si>
  <si>
    <t> Weighted average remaining contractual life (years)</t>
  </si>
  <si>
    <t>Amortisation profile</t>
  </si>
  <si>
    <r>
      <t>% by year</t>
    </r>
    <r>
      <rPr>
        <sz val="11"/>
        <color indexed="10"/>
        <rFont val="Calibri"/>
        <family val="2"/>
      </rPr>
      <t xml:space="preserve"> </t>
    </r>
  </si>
  <si>
    <t>Chart 4: Amortization Profile (Liabilities &amp; Assets)</t>
  </si>
  <si>
    <t>NPL information…</t>
  </si>
  <si>
    <t>Acoording to Bank of Spain definition</t>
  </si>
  <si>
    <t xml:space="preserve">Total </t>
  </si>
  <si>
    <t xml:space="preserve">ratio </t>
  </si>
  <si>
    <t>NPL definition</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</si>
  <si>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</si>
  <si>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Bank of Spain definition</t>
  </si>
  <si>
    <t>LTV distribution</t>
  </si>
  <si>
    <t>Seasoning Distribution (months)</t>
  </si>
  <si>
    <t xml:space="preserve">&lt; 12 </t>
  </si>
  <si>
    <t>≥12 - &lt; 24</t>
  </si>
  <si>
    <t>≥24 - &lt; 36</t>
  </si>
  <si>
    <t>≥36 - &lt; 60</t>
  </si>
  <si>
    <t>&gt; 60</t>
  </si>
  <si>
    <t>Amortization Profile (Liabilities &amp; Assets)</t>
  </si>
  <si>
    <t>Cover pool</t>
  </si>
  <si>
    <t>Maturity Profile (%)</t>
  </si>
  <si>
    <t>SPAIN</t>
  </si>
  <si>
    <t>UNICAJA BANCO</t>
  </si>
  <si>
    <t>Cut-off Date: 31/03/16</t>
  </si>
  <si>
    <t>Reporting Date: 30/05/16</t>
  </si>
  <si>
    <t>Legal Minimum</t>
  </si>
  <si>
    <t>NO</t>
  </si>
  <si>
    <t>According to loan origination branch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</si>
</sst>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_-[$€-2]\ * #,##0.00_-;\-[$€-2]\ * #,##0.00_-;_-[$€-2]\ * &quot;-&quot;??_-;_-@_-"/>
    <numFmt numFmtId="166" formatCode="#,##0\ &quot;€&quot;"/>
  </numFmts>
  <fonts count="110">
    <font>
      <sz val="11"/>
      <color theme="1"/>
      <name val="Calibri"/>
      <family val="2"/>
    </font>
    <font>
      <sz val="11"/>
      <color indexed="8"/>
      <name val="Calibri"/>
      <family val="2"/>
    </font>
    <font>
      <sz val="10"/>
      <name val="Arial"/>
      <family val="2"/>
    </font>
    <font>
      <sz val="11"/>
      <name val="Calibri"/>
      <family val="2"/>
    </font>
    <font>
      <i/>
      <sz val="11"/>
      <name val="Calibri"/>
      <family val="2"/>
    </font>
    <font>
      <sz val="8"/>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11"/>
      <color indexed="10"/>
      <name val="Calibri"/>
      <family val="2"/>
    </font>
    <font>
      <b/>
      <sz val="11"/>
      <color indexed="12"/>
      <name val="Calibri"/>
      <family val="2"/>
    </font>
    <font>
      <u val="single"/>
      <sz val="11"/>
      <color indexed="12"/>
      <name val="Calibri"/>
      <family val="2"/>
    </font>
    <font>
      <b/>
      <u val="single"/>
      <sz val="11"/>
      <name val="Calibri"/>
      <family val="2"/>
    </font>
    <font>
      <b/>
      <sz val="11"/>
      <name val="Calibri"/>
      <family val="2"/>
    </font>
    <font>
      <b/>
      <sz val="11"/>
      <color indexed="9"/>
      <name val="Calibri"/>
      <family val="2"/>
    </font>
    <font>
      <b/>
      <sz val="14"/>
      <color indexed="9"/>
      <name val="Calibri"/>
      <family val="2"/>
    </font>
    <font>
      <b/>
      <sz val="24"/>
      <color indexed="8"/>
      <name val="Calibri"/>
      <family val="2"/>
    </font>
    <font>
      <sz val="9"/>
      <color indexed="8"/>
      <name val="Calibri"/>
      <family val="2"/>
    </font>
    <font>
      <b/>
      <sz val="14"/>
      <color indexed="8"/>
      <name val="Calibri"/>
      <family val="2"/>
    </font>
    <font>
      <b/>
      <sz val="10"/>
      <name val="Calibri"/>
      <family val="2"/>
    </font>
    <font>
      <b/>
      <sz val="20"/>
      <color indexed="8"/>
      <name val="Calibri"/>
      <family val="2"/>
    </font>
    <font>
      <sz val="10"/>
      <name val="Calibri"/>
      <family val="2"/>
    </font>
    <font>
      <b/>
      <sz val="11"/>
      <color indexed="8"/>
      <name val="Calibri"/>
      <family val="2"/>
    </font>
    <font>
      <sz val="11"/>
      <color indexed="57"/>
      <name val="Calibri"/>
      <family val="2"/>
    </font>
    <font>
      <b/>
      <i/>
      <sz val="14"/>
      <color indexed="9"/>
      <name val="Calibri"/>
      <family val="2"/>
    </font>
    <font>
      <sz val="10"/>
      <color indexed="8"/>
      <name val="Arial"/>
      <family val="2"/>
    </font>
    <font>
      <b/>
      <i/>
      <sz val="11"/>
      <name val="Calibri"/>
      <family val="2"/>
    </font>
    <font>
      <b/>
      <u val="single"/>
      <sz val="11"/>
      <color indexed="12"/>
      <name val="Calibri"/>
      <family val="2"/>
    </font>
    <font>
      <i/>
      <sz val="11"/>
      <color indexed="8"/>
      <name val="Calibri"/>
      <family val="2"/>
    </font>
    <font>
      <u val="single"/>
      <sz val="11"/>
      <name val="Calibri"/>
      <family val="2"/>
    </font>
    <font>
      <b/>
      <sz val="16"/>
      <color indexed="8"/>
      <name val="Calibri"/>
      <family val="2"/>
    </font>
    <font>
      <i/>
      <sz val="9"/>
      <name val="Calibri"/>
      <family val="2"/>
    </font>
    <font>
      <i/>
      <u val="single"/>
      <sz val="9"/>
      <name val="Calibri"/>
      <family val="2"/>
    </font>
    <font>
      <b/>
      <sz val="11.5"/>
      <color indexed="63"/>
      <name val="Calibri"/>
      <family val="2"/>
    </font>
    <font>
      <b/>
      <sz val="14"/>
      <name val="Calibri"/>
      <family val="2"/>
    </font>
    <font>
      <sz val="13"/>
      <color indexed="8"/>
      <name val="Calibri"/>
      <family val="2"/>
    </font>
    <font>
      <b/>
      <sz val="10"/>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sz val="14"/>
      <color indexed="18"/>
      <name val="Calibri"/>
      <family val="2"/>
    </font>
    <font>
      <b/>
      <sz val="12"/>
      <color indexed="18"/>
      <name val="Calibri"/>
      <family val="2"/>
    </font>
    <font>
      <b/>
      <sz val="12"/>
      <color indexed="8"/>
      <name val="Calibri"/>
      <family val="2"/>
    </font>
    <font>
      <sz val="12"/>
      <color indexed="8"/>
      <name val="Calibri"/>
      <family val="2"/>
    </font>
    <font>
      <b/>
      <i/>
      <sz val="11"/>
      <color indexed="8"/>
      <name val="Calibri"/>
      <family val="2"/>
    </font>
    <font>
      <u val="single"/>
      <sz val="11"/>
      <color indexed="17"/>
      <name val="Calibri"/>
      <family val="2"/>
    </font>
    <font>
      <i/>
      <sz val="11"/>
      <color indexed="17"/>
      <name val="Calibri"/>
      <family val="2"/>
    </font>
    <font>
      <i/>
      <sz val="12"/>
      <color indexed="62"/>
      <name val="Calibri"/>
      <family val="2"/>
    </font>
    <font>
      <sz val="11"/>
      <color indexed="56"/>
      <name val="Calibri"/>
      <family val="2"/>
    </font>
    <font>
      <sz val="10"/>
      <color indexed="8"/>
      <name val="Calibri"/>
      <family val="2"/>
    </font>
    <font>
      <u val="single"/>
      <sz val="11"/>
      <color indexed="20"/>
      <name val="Calibri"/>
      <family val="2"/>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0"/>
      <name val="Calibri"/>
      <family val="2"/>
    </font>
    <font>
      <b/>
      <sz val="24"/>
      <color theme="1"/>
      <name val="Calibri"/>
      <family val="2"/>
    </font>
    <font>
      <sz val="9"/>
      <color theme="1"/>
      <name val="Calibri"/>
      <family val="2"/>
    </font>
    <font>
      <b/>
      <sz val="14"/>
      <color theme="1"/>
      <name val="Calibri"/>
      <family val="2"/>
    </font>
    <font>
      <b/>
      <sz val="20"/>
      <color theme="1"/>
      <name val="Calibri"/>
      <family val="2"/>
    </font>
    <font>
      <sz val="11"/>
      <color theme="6" tint="-0.24997000396251678"/>
      <name val="Calibri"/>
      <family val="2"/>
    </font>
    <font>
      <b/>
      <i/>
      <sz val="14"/>
      <color theme="0"/>
      <name val="Calibri"/>
      <family val="2"/>
    </font>
    <font>
      <sz val="10"/>
      <color theme="1"/>
      <name val="Arial"/>
      <family val="2"/>
    </font>
    <font>
      <b/>
      <u val="single"/>
      <sz val="11"/>
      <color theme="10"/>
      <name val="Calibri"/>
      <family val="2"/>
    </font>
    <font>
      <i/>
      <sz val="11"/>
      <color theme="1"/>
      <name val="Calibri"/>
      <family val="2"/>
    </font>
    <font>
      <b/>
      <sz val="16"/>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0"/>
      <color theme="1"/>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b/>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0"/>
      <color theme="1"/>
      <name val="Calibri"/>
      <family val="2"/>
    </font>
    <font>
      <sz val="11"/>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right style="medium"/>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bottom style="hair"/>
    </border>
    <border>
      <left/>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thin"/>
    </border>
    <border>
      <left style="thin"/>
      <right/>
      <top/>
      <bottom/>
    </border>
    <border>
      <left style="thin"/>
      <right/>
      <top/>
      <bottom style="thin"/>
    </border>
    <border>
      <left/>
      <right style="thin"/>
      <top/>
      <bottom/>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164" fontId="0" fillId="0" borderId="0" applyFont="0" applyFill="0" applyBorder="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0" fontId="2" fillId="0" borderId="0">
      <alignment horizontal="left" wrapText="1"/>
      <protection/>
    </xf>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69" fillId="0" borderId="8" applyNumberFormat="0" applyFill="0" applyAlignment="0" applyProtection="0"/>
    <xf numFmtId="0" fontId="81" fillId="0" borderId="9" applyNumberFormat="0" applyFill="0" applyAlignment="0" applyProtection="0"/>
  </cellStyleXfs>
  <cellXfs count="290">
    <xf numFmtId="0" fontId="0" fillId="0" borderId="0" xfId="0" applyFont="1" applyAlignment="1">
      <alignment/>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5" fillId="0" borderId="0" xfId="0" applyFont="1" applyFill="1" applyBorder="1" applyAlignment="1" quotePrefix="1">
      <alignment horizontal="center" vertical="center" wrapText="1"/>
    </xf>
    <xf numFmtId="0" fontId="3" fillId="33" borderId="0" xfId="0" applyFont="1" applyFill="1" applyBorder="1" applyAlignment="1" quotePrefix="1">
      <alignment horizontal="center" vertical="center" wrapText="1"/>
    </xf>
    <xf numFmtId="0" fontId="1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82" fillId="34" borderId="0" xfId="0" applyFont="1" applyFill="1" applyBorder="1" applyAlignment="1">
      <alignment horizontal="center" vertical="center" wrapText="1"/>
    </xf>
    <xf numFmtId="0" fontId="83" fillId="0" borderId="0" xfId="0" applyFont="1" applyBorder="1" applyAlignment="1">
      <alignment horizontal="left" vertical="center"/>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3" fillId="0" borderId="0" xfId="0" applyFont="1" applyBorder="1" applyAlignment="1">
      <alignment horizontal="center" vertical="center"/>
    </xf>
    <xf numFmtId="17" fontId="21" fillId="0" borderId="0" xfId="0" applyNumberFormat="1" applyFont="1" applyBorder="1" applyAlignment="1">
      <alignment horizontal="center"/>
    </xf>
    <xf numFmtId="0" fontId="86" fillId="0" borderId="0" xfId="0" applyFont="1" applyBorder="1" applyAlignment="1">
      <alignment horizontal="center" vertical="center"/>
    </xf>
    <xf numFmtId="0" fontId="21" fillId="0" borderId="0" xfId="0" applyFont="1" applyBorder="1" applyAlignment="1">
      <alignment horizontal="center"/>
    </xf>
    <xf numFmtId="0" fontId="23" fillId="0" borderId="0" xfId="0" applyFont="1" applyBorder="1" applyAlignment="1">
      <alignment/>
    </xf>
    <xf numFmtId="0" fontId="0" fillId="0" borderId="0" xfId="0"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3" fillId="0" borderId="0" xfId="0" applyFont="1" applyFill="1" applyBorder="1" applyAlignment="1">
      <alignment horizontal="right" vertical="center" wrapText="1"/>
    </xf>
    <xf numFmtId="0" fontId="15" fillId="35" borderId="0" xfId="0" applyFont="1" applyFill="1" applyBorder="1" applyAlignment="1">
      <alignment horizontal="center" vertical="center" wrapText="1"/>
    </xf>
    <xf numFmtId="0" fontId="81" fillId="35" borderId="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8" fillId="35"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81" fillId="0" borderId="0" xfId="0" applyFont="1" applyFill="1" applyBorder="1" applyAlignment="1">
      <alignment horizontal="center" vertical="center" wrapText="1"/>
    </xf>
    <xf numFmtId="0" fontId="81" fillId="0" borderId="0" xfId="0" applyFont="1" applyFill="1" applyBorder="1" applyAlignment="1" quotePrefix="1">
      <alignment horizontal="center" vertical="center" wrapText="1"/>
    </xf>
    <xf numFmtId="0" fontId="82" fillId="36" borderId="0" xfId="0" applyFont="1" applyFill="1" applyBorder="1" applyAlignment="1">
      <alignment horizontal="center" vertical="center" wrapText="1"/>
    </xf>
    <xf numFmtId="0" fontId="8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4" fillId="19" borderId="0" xfId="0" applyFont="1" applyFill="1" applyBorder="1" applyAlignment="1">
      <alignment horizontal="center" vertical="center" wrapText="1"/>
    </xf>
    <xf numFmtId="10" fontId="3" fillId="0" borderId="0" xfId="0" applyNumberFormat="1" applyFont="1" applyFill="1" applyBorder="1" applyAlignment="1" quotePrefix="1">
      <alignment horizontal="center" vertical="center" wrapText="1"/>
    </xf>
    <xf numFmtId="9" fontId="3" fillId="0" borderId="0" xfId="59"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Alignment="1">
      <alignment/>
    </xf>
    <xf numFmtId="0" fontId="8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59" applyFont="1" applyFill="1" applyBorder="1" applyAlignment="1">
      <alignment horizontal="center" vertical="center" wrapText="1"/>
    </xf>
    <xf numFmtId="0" fontId="15" fillId="19" borderId="0" xfId="0" applyFont="1" applyFill="1" applyBorder="1" applyAlignment="1">
      <alignment horizontal="center" vertical="center" wrapText="1"/>
    </xf>
    <xf numFmtId="0" fontId="81" fillId="19" borderId="0" xfId="0" applyFont="1" applyFill="1" applyBorder="1" applyAlignment="1">
      <alignment horizontal="center" vertical="center" wrapText="1"/>
    </xf>
    <xf numFmtId="0" fontId="28" fillId="19"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71" fillId="0" borderId="0" xfId="46" applyFill="1" applyBorder="1" applyAlignment="1">
      <alignment horizontal="center" vertical="center" wrapText="1"/>
    </xf>
    <xf numFmtId="0" fontId="0" fillId="0" borderId="0" xfId="0" applyFill="1" applyAlignment="1">
      <alignment/>
    </xf>
    <xf numFmtId="0" fontId="90" fillId="0" borderId="0" xfId="46" applyFont="1" applyFill="1" applyBorder="1" applyAlignment="1" quotePrefix="1">
      <alignment horizontal="center" vertical="center" wrapText="1"/>
    </xf>
    <xf numFmtId="0" fontId="91" fillId="0" borderId="0" xfId="0" applyFont="1" applyFill="1" applyBorder="1" applyAlignment="1" quotePrefix="1">
      <alignment horizontal="right" vertical="center" wrapText="1"/>
    </xf>
    <xf numFmtId="0" fontId="71" fillId="0" borderId="0" xfId="46" applyFill="1" applyBorder="1" applyAlignment="1" quotePrefix="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quotePrefix="1">
      <alignment horizontal="right" vertical="center" wrapText="1"/>
    </xf>
    <xf numFmtId="0" fontId="31" fillId="0"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71" fillId="0" borderId="18" xfId="46" applyFill="1" applyBorder="1" applyAlignment="1">
      <alignment horizontal="center" vertical="center" wrapText="1"/>
    </xf>
    <xf numFmtId="0" fontId="71" fillId="0" borderId="19" xfId="46" applyFill="1" applyBorder="1" applyAlignment="1">
      <alignment horizontal="center" vertical="center" wrapText="1"/>
    </xf>
    <xf numFmtId="0" fontId="71" fillId="0" borderId="19" xfId="46" applyFill="1" applyBorder="1" applyAlignment="1" quotePrefix="1">
      <alignment horizontal="right" vertical="center" wrapText="1"/>
    </xf>
    <xf numFmtId="0" fontId="71" fillId="0" borderId="19" xfId="46" applyFill="1" applyBorder="1" applyAlignment="1" quotePrefix="1">
      <alignment horizontal="center" vertical="center" wrapText="1"/>
    </xf>
    <xf numFmtId="0" fontId="71" fillId="0" borderId="20" xfId="46" applyFill="1" applyBorder="1" applyAlignment="1" quotePrefix="1">
      <alignment horizontal="center" vertical="center" wrapText="1"/>
    </xf>
    <xf numFmtId="0" fontId="0" fillId="0" borderId="0" xfId="0" applyFont="1" applyFill="1" applyBorder="1" applyAlignment="1">
      <alignment horizontal="left" vertical="center"/>
    </xf>
    <xf numFmtId="0" fontId="82" fillId="34" borderId="18" xfId="0" applyFont="1" applyFill="1" applyBorder="1" applyAlignment="1">
      <alignment horizontal="center" vertical="center" wrapText="1"/>
    </xf>
    <xf numFmtId="0" fontId="71" fillId="0" borderId="20" xfId="46" applyFill="1" applyBorder="1" applyAlignment="1" quotePrefix="1">
      <alignment horizontal="right" vertical="center" wrapText="1"/>
    </xf>
    <xf numFmtId="0" fontId="92" fillId="0" borderId="0" xfId="0" applyFont="1" applyBorder="1" applyAlignment="1">
      <alignment horizontal="center" vertical="center"/>
    </xf>
    <xf numFmtId="0" fontId="71" fillId="0" borderId="0" xfId="46" applyAlignment="1">
      <alignment horizontal="center"/>
    </xf>
    <xf numFmtId="0" fontId="0" fillId="0" borderId="0" xfId="0" applyAlignment="1">
      <alignment/>
    </xf>
    <xf numFmtId="0" fontId="3"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Alignment="1">
      <alignment/>
    </xf>
    <xf numFmtId="0" fontId="28" fillId="0" borderId="0" xfId="0" applyFont="1" applyFill="1" applyBorder="1" applyAlignment="1" quotePrefix="1">
      <alignment horizontal="center" vertical="center" wrapText="1"/>
    </xf>
    <xf numFmtId="0" fontId="0" fillId="0" borderId="0" xfId="0" applyAlignment="1">
      <alignment horizont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Fill="1" applyAlignment="1">
      <alignment horizont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93" fillId="0" borderId="0" xfId="0" applyFont="1" applyAlignment="1">
      <alignment horizontal="center" vertical="center"/>
    </xf>
    <xf numFmtId="0" fontId="94" fillId="0" borderId="0" xfId="0" applyFont="1" applyAlignment="1">
      <alignment vertical="center" wrapText="1"/>
    </xf>
    <xf numFmtId="0" fontId="36" fillId="0" borderId="0" xfId="0" applyFont="1" applyAlignment="1">
      <alignment horizontal="left" vertical="center" wrapText="1"/>
    </xf>
    <xf numFmtId="0" fontId="95" fillId="0" borderId="0" xfId="0" applyFont="1" applyAlignment="1">
      <alignment wrapText="1"/>
    </xf>
    <xf numFmtId="0" fontId="94"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wrapText="1"/>
    </xf>
    <xf numFmtId="0" fontId="95" fillId="0" borderId="0" xfId="0" applyFont="1" applyAlignment="1">
      <alignment vertical="center" wrapText="1"/>
    </xf>
    <xf numFmtId="0" fontId="96" fillId="0" borderId="0" xfId="0" applyFont="1" applyAlignment="1">
      <alignment vertical="center" wrapText="1"/>
    </xf>
    <xf numFmtId="0" fontId="9" fillId="0" borderId="0" xfId="0" applyFont="1" applyAlignment="1">
      <alignment vertical="center" wrapText="1"/>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4" fontId="3" fillId="0" borderId="0" xfId="0" applyNumberFormat="1" applyFont="1" applyFill="1" applyBorder="1" applyAlignment="1" quotePrefix="1">
      <alignment horizontal="center" vertical="center" wrapText="1"/>
    </xf>
    <xf numFmtId="0" fontId="97" fillId="19" borderId="0" xfId="0"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0" fillId="0" borderId="0" xfId="59" applyNumberFormat="1" applyFont="1" applyFill="1" applyBorder="1" applyAlignment="1" quotePrefix="1">
      <alignment horizontal="center" vertical="center" wrapText="1"/>
    </xf>
    <xf numFmtId="10" fontId="3" fillId="0" borderId="0" xfId="59" applyNumberFormat="1" applyFont="1" applyFill="1" applyBorder="1" applyAlignment="1" quotePrefix="1">
      <alignment horizontal="center" vertical="center" wrapText="1"/>
    </xf>
    <xf numFmtId="10" fontId="3" fillId="0" borderId="0" xfId="59" applyNumberFormat="1" applyFont="1" applyFill="1" applyBorder="1" applyAlignment="1">
      <alignment horizontal="center" vertical="center" wrapText="1"/>
    </xf>
    <xf numFmtId="3" fontId="3" fillId="0" borderId="0" xfId="0" applyNumberFormat="1" applyFont="1" applyAlignment="1">
      <alignment horizontal="center"/>
    </xf>
    <xf numFmtId="10" fontId="31"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16" xfId="0" applyBorder="1" applyAlignment="1">
      <alignment/>
    </xf>
    <xf numFmtId="10" fontId="0" fillId="0" borderId="0" xfId="0" applyNumberFormat="1" applyAlignment="1">
      <alignment/>
    </xf>
    <xf numFmtId="0" fontId="0" fillId="0" borderId="16" xfId="0" applyFont="1" applyBorder="1" applyAlignment="1">
      <alignment/>
    </xf>
    <xf numFmtId="0" fontId="0" fillId="0" borderId="0" xfId="0" applyBorder="1" applyAlignment="1">
      <alignment/>
    </xf>
    <xf numFmtId="14" fontId="92" fillId="0" borderId="0" xfId="0" applyNumberFormat="1" applyFont="1" applyBorder="1" applyAlignment="1">
      <alignment horizontal="center" vertical="center"/>
    </xf>
    <xf numFmtId="0" fontId="64" fillId="0" borderId="0" xfId="46" applyFont="1" applyAlignment="1">
      <alignment/>
    </xf>
    <xf numFmtId="0" fontId="98"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99" fillId="0" borderId="0" xfId="0" applyFont="1" applyAlignment="1" applyProtection="1">
      <alignment/>
      <protection/>
    </xf>
    <xf numFmtId="0" fontId="81" fillId="0" borderId="23" xfId="0" applyFont="1" applyBorder="1" applyAlignment="1" applyProtection="1">
      <alignment horizontal="center"/>
      <protection/>
    </xf>
    <xf numFmtId="0" fontId="0" fillId="0" borderId="24" xfId="0" applyBorder="1" applyAlignment="1" applyProtection="1">
      <alignment horizontal="center"/>
      <protection/>
    </xf>
    <xf numFmtId="0" fontId="15" fillId="0" borderId="23" xfId="0" applyFont="1" applyBorder="1" applyAlignment="1" applyProtection="1">
      <alignment horizontal="center"/>
      <protection/>
    </xf>
    <xf numFmtId="0" fontId="0" fillId="0" borderId="23" xfId="0" applyBorder="1" applyAlignment="1" applyProtection="1">
      <alignment horizontal="center"/>
      <protection/>
    </xf>
    <xf numFmtId="0" fontId="81" fillId="0" borderId="25" xfId="0" applyFont="1" applyBorder="1" applyAlignment="1" applyProtection="1">
      <alignment horizontal="center"/>
      <protection/>
    </xf>
    <xf numFmtId="0" fontId="100" fillId="0" borderId="0" xfId="0" applyFont="1" applyBorder="1" applyAlignment="1" applyProtection="1">
      <alignment/>
      <protection/>
    </xf>
    <xf numFmtId="0" fontId="81" fillId="0" borderId="0" xfId="0" applyFont="1" applyBorder="1" applyAlignment="1" applyProtection="1">
      <alignment horizontal="center"/>
      <protection/>
    </xf>
    <xf numFmtId="0" fontId="0" fillId="0" borderId="0" xfId="0" applyBorder="1" applyAlignment="1" applyProtection="1">
      <alignment horizontal="center"/>
      <protection/>
    </xf>
    <xf numFmtId="0" fontId="81" fillId="0" borderId="26" xfId="0" applyFont="1" applyBorder="1" applyAlignment="1" applyProtection="1">
      <alignment/>
      <protection/>
    </xf>
    <xf numFmtId="0" fontId="81" fillId="0" borderId="27" xfId="0" applyFont="1" applyBorder="1" applyAlignment="1" applyProtection="1">
      <alignment horizontal="center"/>
      <protection/>
    </xf>
    <xf numFmtId="0" fontId="81" fillId="0" borderId="28" xfId="0" applyFont="1" applyBorder="1" applyAlignment="1" applyProtection="1">
      <alignment horizontal="center"/>
      <protection/>
    </xf>
    <xf numFmtId="0" fontId="81" fillId="0" borderId="29" xfId="0" applyFont="1" applyBorder="1" applyAlignment="1" applyProtection="1">
      <alignment/>
      <protection/>
    </xf>
    <xf numFmtId="0" fontId="15" fillId="0" borderId="30" xfId="0" applyFont="1" applyBorder="1" applyAlignment="1" applyProtection="1">
      <alignment horizontal="center" vertical="center"/>
      <protection/>
    </xf>
    <xf numFmtId="0" fontId="15" fillId="0" borderId="31" xfId="0" applyFont="1" applyBorder="1" applyAlignment="1" applyProtection="1">
      <alignment horizontal="center" vertical="center"/>
      <protection/>
    </xf>
    <xf numFmtId="0" fontId="81" fillId="0" borderId="32" xfId="0" applyFont="1" applyBorder="1" applyAlignment="1" applyProtection="1">
      <alignment/>
      <protection/>
    </xf>
    <xf numFmtId="0" fontId="15"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81" fillId="0" borderId="35" xfId="0" applyFont="1" applyBorder="1" applyAlignment="1" applyProtection="1">
      <alignment/>
      <protection/>
    </xf>
    <xf numFmtId="0" fontId="15"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101" fillId="8" borderId="25" xfId="0" applyFont="1" applyFill="1" applyBorder="1" applyAlignment="1" applyProtection="1">
      <alignment horizontal="left" vertical="center"/>
      <protection/>
    </xf>
    <xf numFmtId="0" fontId="101" fillId="8" borderId="38" xfId="0" applyFont="1" applyFill="1" applyBorder="1" applyAlignment="1" applyProtection="1">
      <alignment horizontal="center" vertical="center"/>
      <protection/>
    </xf>
    <xf numFmtId="0" fontId="102" fillId="8" borderId="38" xfId="0" applyFont="1" applyFill="1" applyBorder="1" applyAlignment="1" applyProtection="1">
      <alignment horizontal="center" vertical="center"/>
      <protection/>
    </xf>
    <xf numFmtId="0" fontId="101" fillId="8" borderId="24" xfId="0" applyFont="1" applyFill="1" applyBorder="1" applyAlignment="1" applyProtection="1">
      <alignment horizontal="center" vertical="center"/>
      <protection/>
    </xf>
    <xf numFmtId="0" fontId="0" fillId="0" borderId="0" xfId="0" applyAlignment="1" applyProtection="1">
      <alignment vertical="center"/>
      <protection/>
    </xf>
    <xf numFmtId="0" fontId="81" fillId="37" borderId="0" xfId="0" applyFont="1" applyFill="1" applyBorder="1" applyAlignment="1" applyProtection="1">
      <alignment/>
      <protection/>
    </xf>
    <xf numFmtId="0" fontId="81" fillId="37" borderId="0" xfId="0" applyFont="1" applyFill="1" applyBorder="1" applyAlignment="1" applyProtection="1">
      <alignment horizontal="center"/>
      <protection/>
    </xf>
    <xf numFmtId="0" fontId="0" fillId="37" borderId="0" xfId="0" applyFill="1" applyBorder="1" applyAlignment="1" applyProtection="1">
      <alignment/>
      <protection/>
    </xf>
    <xf numFmtId="0" fontId="103" fillId="37" borderId="0" xfId="0" applyFont="1" applyFill="1" applyBorder="1" applyAlignment="1" applyProtection="1">
      <alignment horizontal="right"/>
      <protection/>
    </xf>
    <xf numFmtId="0" fontId="0" fillId="37" borderId="0" xfId="0" applyFill="1" applyAlignment="1" applyProtection="1">
      <alignment/>
      <protection/>
    </xf>
    <xf numFmtId="0" fontId="3" fillId="0" borderId="39" xfId="0" applyFont="1" applyBorder="1" applyAlignment="1" applyProtection="1">
      <alignment/>
      <protection/>
    </xf>
    <xf numFmtId="4" fontId="3" fillId="0" borderId="40" xfId="0" applyNumberFormat="1" applyFont="1" applyBorder="1" applyAlignment="1" applyProtection="1">
      <alignment horizontal="center"/>
      <protection/>
    </xf>
    <xf numFmtId="0" fontId="0" fillId="0" borderId="40" xfId="0" applyBorder="1" applyAlignment="1" applyProtection="1">
      <alignment/>
      <protection/>
    </xf>
    <xf numFmtId="0" fontId="91" fillId="0" borderId="41" xfId="0" applyFont="1" applyBorder="1" applyAlignment="1" applyProtection="1">
      <alignment horizontal="left"/>
      <protection/>
    </xf>
    <xf numFmtId="0" fontId="3" fillId="0" borderId="42" xfId="0" applyFont="1" applyBorder="1" applyAlignment="1" applyProtection="1">
      <alignment/>
      <protection/>
    </xf>
    <xf numFmtId="4" fontId="3" fillId="0" borderId="43" xfId="0" applyNumberFormat="1" applyFont="1" applyBorder="1" applyAlignment="1" applyProtection="1">
      <alignment horizontal="center"/>
      <protection/>
    </xf>
    <xf numFmtId="0" fontId="0" fillId="0" borderId="44" xfId="0" applyBorder="1" applyAlignment="1" applyProtection="1">
      <alignment/>
      <protection/>
    </xf>
    <xf numFmtId="0" fontId="91" fillId="0" borderId="45" xfId="0" applyFont="1" applyBorder="1" applyAlignment="1" applyProtection="1">
      <alignment/>
      <protection/>
    </xf>
    <xf numFmtId="0" fontId="0" fillId="0" borderId="42" xfId="0" applyBorder="1" applyAlignment="1" applyProtection="1">
      <alignment/>
      <protection/>
    </xf>
    <xf numFmtId="10" fontId="3" fillId="0" borderId="44" xfId="0" applyNumberFormat="1" applyFont="1" applyBorder="1" applyAlignment="1" applyProtection="1">
      <alignment horizontal="center"/>
      <protection/>
    </xf>
    <xf numFmtId="0" fontId="91" fillId="0" borderId="46" xfId="0" applyFont="1" applyBorder="1" applyAlignment="1" applyProtection="1">
      <alignment/>
      <protection/>
    </xf>
    <xf numFmtId="0" fontId="3" fillId="0" borderId="44" xfId="0" applyFont="1" applyBorder="1" applyAlignment="1" applyProtection="1">
      <alignment/>
      <protection/>
    </xf>
    <xf numFmtId="0" fontId="3" fillId="0" borderId="42" xfId="0" applyFont="1" applyBorder="1" applyAlignment="1" applyProtection="1">
      <alignment vertical="center"/>
      <protection/>
    </xf>
    <xf numFmtId="10" fontId="3" fillId="0" borderId="44" xfId="0" applyNumberFormat="1" applyFont="1" applyBorder="1" applyAlignment="1" applyProtection="1">
      <alignment horizontal="center" vertical="center"/>
      <protection/>
    </xf>
    <xf numFmtId="0" fontId="3" fillId="0" borderId="44" xfId="0" applyFont="1" applyBorder="1" applyAlignment="1" applyProtection="1">
      <alignment vertical="center"/>
      <protection/>
    </xf>
    <xf numFmtId="0" fontId="91" fillId="0" borderId="46" xfId="0" applyFont="1" applyBorder="1" applyAlignment="1" applyProtection="1">
      <alignment wrapText="1"/>
      <protection/>
    </xf>
    <xf numFmtId="0" fontId="0" fillId="0" borderId="47" xfId="0" applyBorder="1" applyAlignment="1" applyProtection="1">
      <alignment/>
      <protection/>
    </xf>
    <xf numFmtId="165" fontId="0" fillId="0" borderId="48" xfId="51" applyNumberFormat="1" applyFont="1" applyBorder="1" applyAlignment="1" applyProtection="1">
      <alignment horizontal="center"/>
      <protection/>
    </xf>
    <xf numFmtId="0" fontId="0" fillId="0" borderId="48" xfId="0" applyBorder="1" applyAlignment="1" applyProtection="1">
      <alignment/>
      <protection/>
    </xf>
    <xf numFmtId="0" fontId="91" fillId="0" borderId="49" xfId="0" applyFont="1" applyBorder="1" applyAlignment="1" applyProtection="1">
      <alignment/>
      <protection/>
    </xf>
    <xf numFmtId="0" fontId="0" fillId="0" borderId="0" xfId="0" applyBorder="1" applyAlignment="1" applyProtection="1">
      <alignment/>
      <protection/>
    </xf>
    <xf numFmtId="0" fontId="91" fillId="0" borderId="0" xfId="0" applyFont="1" applyBorder="1" applyAlignment="1" applyProtection="1">
      <alignment horizontal="center"/>
      <protection/>
    </xf>
    <xf numFmtId="0" fontId="91" fillId="0" borderId="0" xfId="0" applyFont="1" applyBorder="1" applyAlignment="1" applyProtection="1">
      <alignment/>
      <protection/>
    </xf>
    <xf numFmtId="0" fontId="15" fillId="2" borderId="39" xfId="0" applyFont="1" applyFill="1" applyBorder="1" applyAlignment="1" applyProtection="1">
      <alignment/>
      <protection/>
    </xf>
    <xf numFmtId="0" fontId="3" fillId="2" borderId="40" xfId="0" applyFont="1" applyFill="1" applyBorder="1" applyAlignment="1" applyProtection="1">
      <alignment horizontal="center"/>
      <protection/>
    </xf>
    <xf numFmtId="0" fontId="3" fillId="2" borderId="40" xfId="0" applyFont="1" applyFill="1" applyBorder="1" applyAlignment="1" applyProtection="1">
      <alignment/>
      <protection/>
    </xf>
    <xf numFmtId="0" fontId="4" fillId="2" borderId="41" xfId="0" applyFont="1" applyFill="1" applyBorder="1" applyAlignment="1" applyProtection="1">
      <alignment/>
      <protection/>
    </xf>
    <xf numFmtId="0" fontId="3" fillId="0" borderId="44" xfId="0" applyFont="1" applyBorder="1" applyAlignment="1" applyProtection="1">
      <alignment horizontal="center"/>
      <protection/>
    </xf>
    <xf numFmtId="0" fontId="3" fillId="0" borderId="42" xfId="0" applyFont="1" applyFill="1" applyBorder="1" applyAlignment="1" applyProtection="1">
      <alignment vertical="top"/>
      <protection/>
    </xf>
    <xf numFmtId="0" fontId="3" fillId="0" borderId="44" xfId="0" applyFont="1" applyBorder="1" applyAlignment="1" applyProtection="1">
      <alignment horizontal="center" vertical="top"/>
      <protection/>
    </xf>
    <xf numFmtId="0" fontId="31" fillId="0" borderId="44" xfId="0" applyFont="1" applyBorder="1" applyAlignment="1" applyProtection="1">
      <alignment horizontal="center"/>
      <protection/>
    </xf>
    <xf numFmtId="0" fontId="104" fillId="0" borderId="44" xfId="0" applyFont="1" applyBorder="1" applyAlignment="1" applyProtection="1">
      <alignment horizontal="center"/>
      <protection/>
    </xf>
    <xf numFmtId="0" fontId="0" fillId="0" borderId="46" xfId="0" applyBorder="1" applyAlignment="1" applyProtection="1">
      <alignment/>
      <protection/>
    </xf>
    <xf numFmtId="0" fontId="91" fillId="0" borderId="42" xfId="0" applyFont="1" applyBorder="1" applyAlignment="1" applyProtection="1">
      <alignment horizontal="right"/>
      <protection/>
    </xf>
    <xf numFmtId="0" fontId="91" fillId="0" borderId="50" xfId="0" applyFont="1" applyBorder="1" applyAlignment="1" applyProtection="1">
      <alignment horizontal="right"/>
      <protection/>
    </xf>
    <xf numFmtId="10" fontId="3" fillId="0" borderId="51" xfId="0" applyNumberFormat="1" applyFont="1" applyBorder="1" applyAlignment="1" applyProtection="1">
      <alignment horizontal="center"/>
      <protection/>
    </xf>
    <xf numFmtId="0" fontId="0" fillId="0" borderId="51" xfId="0" applyBorder="1" applyAlignment="1" applyProtection="1">
      <alignment/>
      <protection/>
    </xf>
    <xf numFmtId="0" fontId="0" fillId="0" borderId="52" xfId="0" applyBorder="1" applyAlignment="1" applyProtection="1">
      <alignment/>
      <protection/>
    </xf>
    <xf numFmtId="0" fontId="0" fillId="0" borderId="51" xfId="0" applyBorder="1" applyAlignment="1" applyProtection="1">
      <alignment horizontal="center"/>
      <protection/>
    </xf>
    <xf numFmtId="0" fontId="4" fillId="0" borderId="47" xfId="0" applyFont="1" applyBorder="1" applyAlignment="1" applyProtection="1">
      <alignment horizontal="left"/>
      <protection/>
    </xf>
    <xf numFmtId="0" fontId="3" fillId="0" borderId="48" xfId="0" applyFont="1" applyBorder="1" applyAlignment="1" applyProtection="1">
      <alignment horizontal="center"/>
      <protection/>
    </xf>
    <xf numFmtId="0" fontId="3" fillId="0" borderId="48" xfId="0" applyFont="1" applyBorder="1" applyAlignment="1" applyProtection="1">
      <alignment/>
      <protection/>
    </xf>
    <xf numFmtId="0" fontId="0" fillId="0" borderId="49" xfId="0" applyBorder="1" applyAlignment="1" applyProtection="1">
      <alignment/>
      <protection/>
    </xf>
    <xf numFmtId="0" fontId="105" fillId="0" borderId="0" xfId="0" applyFont="1" applyBorder="1" applyAlignment="1" applyProtection="1">
      <alignment horizontal="left"/>
      <protection/>
    </xf>
    <xf numFmtId="0" fontId="100" fillId="0" borderId="0" xfId="0" applyFont="1" applyBorder="1" applyAlignment="1" applyProtection="1">
      <alignment horizontal="center"/>
      <protection/>
    </xf>
    <xf numFmtId="0" fontId="81" fillId="0" borderId="53" xfId="0" applyFont="1" applyBorder="1" applyAlignment="1" applyProtection="1">
      <alignment/>
      <protection/>
    </xf>
    <xf numFmtId="0" fontId="106" fillId="0" borderId="0" xfId="0" applyFont="1" applyBorder="1" applyAlignment="1" applyProtection="1">
      <alignment horizontal="left"/>
      <protection/>
    </xf>
    <xf numFmtId="0" fontId="107" fillId="0" borderId="0" xfId="0" applyFont="1" applyAlignment="1" applyProtection="1">
      <alignment/>
      <protection/>
    </xf>
    <xf numFmtId="0" fontId="0" fillId="0" borderId="39" xfId="0" applyBorder="1" applyAlignment="1" applyProtection="1">
      <alignment/>
      <protection/>
    </xf>
    <xf numFmtId="0" fontId="91" fillId="0" borderId="40" xfId="0" applyFont="1" applyBorder="1" applyAlignment="1" applyProtection="1">
      <alignment horizontal="center"/>
      <protection/>
    </xf>
    <xf numFmtId="0" fontId="91" fillId="0" borderId="41" xfId="0" applyFont="1" applyBorder="1" applyAlignment="1" applyProtection="1">
      <alignment/>
      <protection/>
    </xf>
    <xf numFmtId="0" fontId="91" fillId="0" borderId="48" xfId="0" applyFont="1" applyBorder="1" applyAlignment="1" applyProtection="1">
      <alignment horizontal="center"/>
      <protection/>
    </xf>
    <xf numFmtId="0" fontId="0" fillId="0" borderId="54" xfId="0" applyBorder="1" applyAlignment="1" applyProtection="1">
      <alignment/>
      <protection/>
    </xf>
    <xf numFmtId="0" fontId="91" fillId="0" borderId="54" xfId="0" applyFont="1" applyBorder="1" applyAlignment="1" applyProtection="1">
      <alignment horizontal="center"/>
      <protection/>
    </xf>
    <xf numFmtId="0" fontId="91" fillId="0" borderId="54" xfId="0" applyFont="1" applyBorder="1" applyAlignment="1" applyProtection="1">
      <alignment/>
      <protection/>
    </xf>
    <xf numFmtId="0" fontId="3" fillId="0" borderId="55" xfId="0" applyFont="1" applyBorder="1" applyAlignment="1" applyProtection="1">
      <alignment/>
      <protection/>
    </xf>
    <xf numFmtId="0" fontId="0" fillId="0" borderId="43" xfId="0" applyBorder="1" applyAlignment="1" applyProtection="1">
      <alignment horizontal="center"/>
      <protection/>
    </xf>
    <xf numFmtId="0" fontId="0" fillId="0" borderId="43" xfId="0" applyBorder="1" applyAlignment="1" applyProtection="1">
      <alignment/>
      <protection/>
    </xf>
    <xf numFmtId="9" fontId="3" fillId="0" borderId="44" xfId="0" applyNumberFormat="1" applyFont="1" applyBorder="1" applyAlignment="1" applyProtection="1">
      <alignment horizontal="center"/>
      <protection/>
    </xf>
    <xf numFmtId="0" fontId="76" fillId="0" borderId="42" xfId="0" applyFont="1" applyBorder="1" applyAlignment="1" applyProtection="1">
      <alignment/>
      <protection/>
    </xf>
    <xf numFmtId="0" fontId="76" fillId="0" borderId="44" xfId="0" applyFont="1" applyBorder="1" applyAlignment="1" applyProtection="1">
      <alignment horizontal="center"/>
      <protection/>
    </xf>
    <xf numFmtId="0" fontId="76" fillId="0" borderId="44" xfId="0" applyFont="1" applyBorder="1" applyAlignment="1" applyProtection="1">
      <alignment/>
      <protection/>
    </xf>
    <xf numFmtId="0" fontId="3" fillId="0" borderId="47"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108" fillId="0" borderId="0" xfId="0" applyFont="1" applyBorder="1" applyAlignment="1" applyProtection="1">
      <alignment/>
      <protection/>
    </xf>
    <xf numFmtId="3" fontId="3" fillId="0" borderId="40" xfId="0" applyNumberFormat="1" applyFont="1" applyBorder="1" applyAlignment="1" applyProtection="1">
      <alignment horizontal="center"/>
      <protection/>
    </xf>
    <xf numFmtId="0" fontId="3" fillId="0" borderId="43" xfId="0" applyFont="1" applyBorder="1" applyAlignment="1" applyProtection="1">
      <alignment/>
      <protection/>
    </xf>
    <xf numFmtId="10" fontId="3" fillId="0" borderId="43" xfId="0" applyNumberFormat="1" applyFont="1" applyBorder="1" applyAlignment="1" applyProtection="1">
      <alignment horizontal="center"/>
      <protection/>
    </xf>
    <xf numFmtId="166" fontId="3" fillId="0" borderId="44" xfId="0" applyNumberFormat="1" applyFont="1" applyBorder="1" applyAlignment="1" applyProtection="1">
      <alignment horizontal="center"/>
      <protection/>
    </xf>
    <xf numFmtId="0" fontId="0" fillId="0" borderId="42" xfId="0" applyFill="1" applyBorder="1" applyAlignment="1" applyProtection="1">
      <alignment horizontal="left" vertical="top"/>
      <protection/>
    </xf>
    <xf numFmtId="0" fontId="0" fillId="0" borderId="44" xfId="0" applyBorder="1" applyAlignment="1" applyProtection="1">
      <alignment horizontal="center" vertical="center"/>
      <protection/>
    </xf>
    <xf numFmtId="0" fontId="3" fillId="0" borderId="44"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0" fillId="0" borderId="48" xfId="0" applyBorder="1" applyAlignment="1" applyProtection="1">
      <alignment horizontal="center"/>
      <protection/>
    </xf>
    <xf numFmtId="0" fontId="76" fillId="0" borderId="48" xfId="0" applyFont="1" applyBorder="1" applyAlignment="1" applyProtection="1">
      <alignment/>
      <protection/>
    </xf>
    <xf numFmtId="0" fontId="0" fillId="0" borderId="44" xfId="0" applyBorder="1" applyAlignment="1" applyProtection="1">
      <alignment horizontal="center"/>
      <protection/>
    </xf>
    <xf numFmtId="0" fontId="91" fillId="0" borderId="44" xfId="0" applyFont="1" applyBorder="1" applyAlignment="1" applyProtection="1">
      <alignment/>
      <protection/>
    </xf>
    <xf numFmtId="0" fontId="4" fillId="0" borderId="44" xfId="0" applyFont="1" applyBorder="1" applyAlignment="1" applyProtection="1">
      <alignment/>
      <protection/>
    </xf>
    <xf numFmtId="10" fontId="3" fillId="0" borderId="48" xfId="0" applyNumberFormat="1" applyFont="1" applyBorder="1" applyAlignment="1" applyProtection="1">
      <alignment horizontal="center"/>
      <protection/>
    </xf>
    <xf numFmtId="0" fontId="81" fillId="0" borderId="42" xfId="0" applyFont="1" applyBorder="1" applyAlignment="1" applyProtection="1">
      <alignment horizontal="right" vertical="center" wrapText="1"/>
      <protection/>
    </xf>
    <xf numFmtId="10" fontId="15" fillId="0" borderId="44" xfId="0" applyNumberFormat="1" applyFont="1" applyBorder="1" applyAlignment="1" applyProtection="1">
      <alignment horizontal="center"/>
      <protection/>
    </xf>
    <xf numFmtId="0" fontId="3" fillId="0" borderId="42" xfId="0" applyFont="1" applyBorder="1" applyAlignment="1" applyProtection="1">
      <alignment horizontal="right" vertical="center"/>
      <protection/>
    </xf>
    <xf numFmtId="0" fontId="81" fillId="0" borderId="47" xfId="0" applyFont="1" applyBorder="1" applyAlignment="1" applyProtection="1">
      <alignment horizontal="right" vertical="center" wrapText="1"/>
      <protection/>
    </xf>
    <xf numFmtId="10" fontId="15" fillId="0" borderId="48" xfId="0" applyNumberFormat="1" applyFont="1" applyBorder="1" applyAlignment="1" applyProtection="1">
      <alignment horizontal="center"/>
      <protection/>
    </xf>
    <xf numFmtId="0" fontId="0" fillId="0" borderId="0" xfId="0" applyBorder="1" applyAlignment="1" applyProtection="1">
      <alignment horizontal="right"/>
      <protection/>
    </xf>
    <xf numFmtId="0" fontId="0" fillId="0" borderId="42" xfId="0" applyBorder="1" applyAlignment="1" applyProtection="1">
      <alignment horizontal="left" vertical="top"/>
      <protection/>
    </xf>
    <xf numFmtId="0" fontId="0" fillId="0" borderId="47" xfId="0" applyBorder="1" applyAlignment="1" applyProtection="1">
      <alignment horizontal="left" vertical="top"/>
      <protection/>
    </xf>
    <xf numFmtId="0" fontId="0" fillId="0" borderId="54" xfId="0" applyBorder="1" applyAlignment="1" applyProtection="1">
      <alignment horizontal="left" vertical="top"/>
      <protection/>
    </xf>
    <xf numFmtId="0" fontId="0" fillId="0" borderId="54" xfId="0" applyBorder="1" applyAlignment="1" applyProtection="1">
      <alignment horizontal="center"/>
      <protection/>
    </xf>
    <xf numFmtId="0" fontId="91" fillId="0" borderId="44" xfId="0" applyFont="1" applyBorder="1" applyAlignment="1" applyProtection="1">
      <alignment horizontal="center"/>
      <protection/>
    </xf>
    <xf numFmtId="0" fontId="0" fillId="0" borderId="42" xfId="0" applyBorder="1" applyAlignment="1" applyProtection="1">
      <alignment horizontal="right"/>
      <protection/>
    </xf>
    <xf numFmtId="0" fontId="0" fillId="0" borderId="47" xfId="0" applyBorder="1" applyAlignment="1" applyProtection="1">
      <alignment horizontal="right"/>
      <protection/>
    </xf>
    <xf numFmtId="0" fontId="3" fillId="2" borderId="54" xfId="0" applyFont="1" applyFill="1" applyBorder="1" applyAlignment="1" applyProtection="1">
      <alignment/>
      <protection/>
    </xf>
    <xf numFmtId="0" fontId="3" fillId="0" borderId="43" xfId="0" applyFont="1" applyBorder="1" applyAlignment="1" applyProtection="1">
      <alignment horizontal="center"/>
      <protection/>
    </xf>
    <xf numFmtId="0" fontId="100" fillId="0" borderId="42" xfId="0" applyFont="1" applyBorder="1" applyAlignment="1" applyProtection="1">
      <alignment/>
      <protection/>
    </xf>
    <xf numFmtId="0" fontId="31" fillId="0" borderId="44" xfId="0" applyFont="1" applyBorder="1" applyAlignment="1" applyProtection="1">
      <alignment/>
      <protection/>
    </xf>
    <xf numFmtId="0" fontId="3" fillId="0" borderId="44" xfId="0" applyFont="1" applyBorder="1" applyAlignment="1" applyProtection="1">
      <alignment horizontal="right"/>
      <protection/>
    </xf>
    <xf numFmtId="0" fontId="109" fillId="0" borderId="54" xfId="0" applyFont="1" applyBorder="1" applyAlignment="1" applyProtection="1">
      <alignment horizontal="right"/>
      <protection/>
    </xf>
    <xf numFmtId="0" fontId="109" fillId="0" borderId="0" xfId="0" applyFont="1" applyBorder="1" applyAlignment="1" applyProtection="1">
      <alignment horizontal="right"/>
      <protection/>
    </xf>
    <xf numFmtId="0" fontId="0" fillId="0" borderId="56" xfId="0" applyBorder="1" applyAlignment="1" applyProtection="1">
      <alignment/>
      <protection/>
    </xf>
    <xf numFmtId="0" fontId="0" fillId="0" borderId="56" xfId="0" applyBorder="1" applyAlignment="1" applyProtection="1">
      <alignment horizontal="center"/>
      <protection/>
    </xf>
    <xf numFmtId="0" fontId="4" fillId="0" borderId="42" xfId="0" applyFont="1" applyBorder="1" applyAlignment="1" applyProtection="1">
      <alignment horizontal="right"/>
      <protection/>
    </xf>
    <xf numFmtId="0" fontId="91" fillId="0" borderId="47" xfId="0" applyFont="1" applyBorder="1" applyAlignment="1" applyProtection="1">
      <alignment horizontal="right"/>
      <protection/>
    </xf>
    <xf numFmtId="0" fontId="15" fillId="0" borderId="55" xfId="0" applyFont="1" applyBorder="1" applyAlignment="1" applyProtection="1">
      <alignment/>
      <protection/>
    </xf>
    <xf numFmtId="0" fontId="100" fillId="0" borderId="50" xfId="0" applyFont="1" applyBorder="1" applyAlignment="1" applyProtection="1">
      <alignment/>
      <protection/>
    </xf>
    <xf numFmtId="0" fontId="91" fillId="0" borderId="52" xfId="0" applyFont="1" applyBorder="1" applyAlignment="1" applyProtection="1">
      <alignment/>
      <protection/>
    </xf>
    <xf numFmtId="0" fontId="0" fillId="0" borderId="0" xfId="0" applyBorder="1" applyAlignment="1" applyProtection="1">
      <alignment horizontal="left" vertical="top"/>
      <protection/>
    </xf>
    <xf numFmtId="0" fontId="108" fillId="0" borderId="0" xfId="0" applyFont="1" applyBorder="1" applyAlignment="1" applyProtection="1">
      <alignment horizontal="center" vertical="top"/>
      <protection/>
    </xf>
    <xf numFmtId="0" fontId="108" fillId="0" borderId="0" xfId="0" applyFont="1" applyBorder="1" applyAlignment="1" applyProtection="1">
      <alignment horizontal="left" vertical="top"/>
      <protection/>
    </xf>
    <xf numFmtId="0" fontId="91" fillId="0" borderId="0" xfId="0" applyFont="1" applyBorder="1" applyAlignment="1" applyProtection="1">
      <alignment horizontal="left" vertical="top"/>
      <protection/>
    </xf>
    <xf numFmtId="0" fontId="64" fillId="34" borderId="0" xfId="46" applyFont="1" applyFill="1" applyBorder="1" applyAlignment="1">
      <alignment horizontal="center"/>
    </xf>
    <xf numFmtId="0" fontId="64" fillId="0" borderId="0" xfId="46" applyFont="1" applyAlignment="1">
      <alignment/>
    </xf>
    <xf numFmtId="0" fontId="64" fillId="36" borderId="0" xfId="46" applyFont="1" applyFill="1" applyBorder="1" applyAlignment="1">
      <alignment horizontal="center"/>
    </xf>
    <xf numFmtId="0" fontId="0" fillId="0" borderId="10" xfId="0" applyBorder="1" applyAlignment="1" applyProtection="1">
      <alignment horizontal="left" vertical="center" wrapText="1"/>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50" xfId="0" applyBorder="1" applyAlignment="1" applyProtection="1">
      <alignment horizontal="left" vertical="top"/>
      <protection/>
    </xf>
    <xf numFmtId="0" fontId="0" fillId="0" borderId="57" xfId="0" applyBorder="1" applyAlignment="1" applyProtection="1">
      <alignment horizontal="left" vertical="top"/>
      <protection/>
    </xf>
    <xf numFmtId="0" fontId="0" fillId="0" borderId="58" xfId="0" applyBorder="1" applyAlignment="1" applyProtection="1">
      <alignment horizontal="left" vertical="top"/>
      <protection/>
    </xf>
    <xf numFmtId="0" fontId="108" fillId="0" borderId="51" xfId="0" applyFont="1" applyBorder="1" applyAlignment="1" applyProtection="1">
      <alignment horizontal="center" vertical="top" wrapText="1"/>
      <protection/>
    </xf>
    <xf numFmtId="0" fontId="108" fillId="0" borderId="0" xfId="0" applyFont="1" applyBorder="1" applyAlignment="1" applyProtection="1">
      <alignment horizontal="center" vertical="top"/>
      <protection/>
    </xf>
    <xf numFmtId="0" fontId="108" fillId="0" borderId="56" xfId="0" applyFont="1" applyBorder="1" applyAlignment="1" applyProtection="1">
      <alignment horizontal="center" vertical="top"/>
      <protection/>
    </xf>
    <xf numFmtId="0" fontId="108" fillId="0" borderId="51" xfId="0" applyFont="1" applyBorder="1" applyAlignment="1" applyProtection="1">
      <alignment horizontal="left" vertical="top" wrapText="1"/>
      <protection/>
    </xf>
    <xf numFmtId="0" fontId="108" fillId="0" borderId="0" xfId="0" applyFont="1" applyBorder="1" applyAlignment="1" applyProtection="1">
      <alignment horizontal="left" vertical="top"/>
      <protection/>
    </xf>
    <xf numFmtId="0" fontId="108" fillId="0" borderId="56" xfId="0" applyFont="1" applyBorder="1" applyAlignment="1" applyProtection="1">
      <alignment horizontal="left" vertical="top"/>
      <protection/>
    </xf>
    <xf numFmtId="0" fontId="91" fillId="0" borderId="52" xfId="0" applyFont="1" applyBorder="1" applyAlignment="1" applyProtection="1">
      <alignment horizontal="left" vertical="top"/>
      <protection/>
    </xf>
    <xf numFmtId="0" fontId="91" fillId="0" borderId="59" xfId="0" applyFont="1" applyBorder="1" applyAlignment="1" applyProtection="1">
      <alignment horizontal="left" vertical="top"/>
      <protection/>
    </xf>
    <xf numFmtId="0" fontId="91" fillId="0" borderId="60" xfId="0" applyFont="1" applyBorder="1" applyAlignment="1" applyProtection="1">
      <alignment horizontal="left" vertical="top"/>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7" xfId="57"/>
    <cellStyle name="Notas" xfId="58"/>
    <cellStyle name="Percent" xfId="59"/>
    <cellStyle name="Salida" xfId="60"/>
    <cellStyle name="Standard 3"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5"/>
          <c:y val="0.1345"/>
          <c:w val="0.97525"/>
          <c:h val="0.7615"/>
        </c:manualLayout>
      </c:layout>
      <c:barChart>
        <c:barDir val="col"/>
        <c:grouping val="clustered"/>
        <c:varyColors val="0"/>
        <c:ser>
          <c:idx val="0"/>
          <c:order val="0"/>
          <c:tx>
            <c:strRef>
              <c:f>'D4. NTT 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dLblPos val="outEnd"/>
            <c:showLegendKey val="0"/>
            <c:showVal val="1"/>
            <c:showBubbleSize val="0"/>
            <c:showCatName val="0"/>
            <c:showSerName val="0"/>
            <c:showPercent val="0"/>
          </c:dLbls>
          <c:cat>
            <c:strRef>
              <c:f>'[1]Cedulas vivas'!$W$2:$W$8</c:f>
              <c:strCache>
                <c:ptCount val="7"/>
                <c:pt idx="0">
                  <c:v>0-1 Y</c:v>
                </c:pt>
                <c:pt idx="1">
                  <c:v>1-2 Y</c:v>
                </c:pt>
                <c:pt idx="2">
                  <c:v>2-3 Y</c:v>
                </c:pt>
                <c:pt idx="3">
                  <c:v>3-4 Y</c:v>
                </c:pt>
                <c:pt idx="4">
                  <c:v>4-5 Y</c:v>
                </c:pt>
                <c:pt idx="5">
                  <c:v>5-10 Y</c:v>
                </c:pt>
                <c:pt idx="6">
                  <c:v>10+ Y</c:v>
                </c:pt>
              </c:strCache>
            </c:strRef>
          </c:cat>
          <c:val>
            <c:numRef>
              <c:f>'D4. NTT Amortization'!$B$6:$H$6</c:f>
              <c:numCache>
                <c:ptCount val="7"/>
                <c:pt idx="0">
                  <c:v>0.1508</c:v>
                </c:pt>
                <c:pt idx="1">
                  <c:v>0.182</c:v>
                </c:pt>
                <c:pt idx="2">
                  <c:v>0.0978</c:v>
                </c:pt>
                <c:pt idx="3">
                  <c:v>0.1046</c:v>
                </c:pt>
                <c:pt idx="4">
                  <c:v>0.0201</c:v>
                </c:pt>
                <c:pt idx="5">
                  <c:v>0.2512</c:v>
                </c:pt>
                <c:pt idx="6">
                  <c:v>0.1935</c:v>
                </c:pt>
              </c:numCache>
            </c:numRef>
          </c:val>
        </c:ser>
        <c:axId val="3955873"/>
        <c:axId val="35602858"/>
      </c:barChart>
      <c:catAx>
        <c:axId val="3955873"/>
        <c:scaling>
          <c:orientation val="minMax"/>
        </c:scaling>
        <c:axPos val="b"/>
        <c:delete val="0"/>
        <c:numFmt formatCode="General" sourceLinked="1"/>
        <c:majorTickMark val="out"/>
        <c:minorTickMark val="none"/>
        <c:tickLblPos val="nextTo"/>
        <c:spPr>
          <a:ln w="3175">
            <a:solidFill>
              <a:srgbClr val="808080"/>
            </a:solidFill>
          </a:ln>
        </c:spPr>
        <c:crossAx val="35602858"/>
        <c:crosses val="autoZero"/>
        <c:auto val="1"/>
        <c:lblOffset val="100"/>
        <c:tickLblSkip val="1"/>
        <c:noMultiLvlLbl val="0"/>
      </c:catAx>
      <c:valAx>
        <c:axId val="35602858"/>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955873"/>
        <c:crossesAt val="1"/>
        <c:crossBetween val="between"/>
        <c:dispUnits/>
      </c:valAx>
      <c:spPr>
        <a:solidFill>
          <a:srgbClr val="FFFFFF"/>
        </a:solidFill>
        <a:ln w="3175">
          <a:noFill/>
        </a:ln>
      </c:spPr>
    </c:plotArea>
    <c:legend>
      <c:legendPos val="b"/>
      <c:layout>
        <c:manualLayout>
          <c:xMode val="edge"/>
          <c:yMode val="edge"/>
          <c:x val="0.37325"/>
          <c:y val="0.90225"/>
          <c:w val="0.2482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2"/>
          <c:y val="-0.00975"/>
        </c:manualLayout>
      </c:layout>
      <c:spPr>
        <a:noFill/>
        <a:ln w="3175">
          <a:noFill/>
        </a:ln>
      </c:spPr>
    </c:title>
    <c:plotArea>
      <c:layout>
        <c:manualLayout>
          <c:xMode val="edge"/>
          <c:yMode val="edge"/>
          <c:x val="0.06075"/>
          <c:y val="0.1305"/>
          <c:w val="0.91825"/>
          <c:h val="0.76875"/>
        </c:manualLayout>
      </c:layout>
      <c:lineChart>
        <c:grouping val="standard"/>
        <c:varyColors val="0"/>
        <c:ser>
          <c:idx val="0"/>
          <c:order val="0"/>
          <c:tx>
            <c:strRef>
              <c:f>'D4. NTT 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ptCount val="7"/>
                <c:pt idx="0">
                  <c:v>0 -1 Y</c:v>
                </c:pt>
                <c:pt idx="1">
                  <c:v>1-2 Y</c:v>
                </c:pt>
                <c:pt idx="2">
                  <c:v>2-3 Y</c:v>
                </c:pt>
                <c:pt idx="3">
                  <c:v>3-4 Y</c:v>
                </c:pt>
                <c:pt idx="4">
                  <c:v>4-5 Y</c:v>
                </c:pt>
                <c:pt idx="5">
                  <c:v>5-10 Y</c:v>
                </c:pt>
                <c:pt idx="6">
                  <c:v>10+ Y</c:v>
                </c:pt>
              </c:strCache>
            </c:strRef>
          </c:cat>
          <c:val>
            <c:numRef>
              <c:f>'D4. NTT Amortization'!$B$5:$H$5</c:f>
              <c:numCache>
                <c:ptCount val="7"/>
                <c:pt idx="0">
                  <c:v>0.0473</c:v>
                </c:pt>
                <c:pt idx="1">
                  <c:v>0.0116</c:v>
                </c:pt>
                <c:pt idx="2">
                  <c:v>0.0096</c:v>
                </c:pt>
                <c:pt idx="3">
                  <c:v>0.0105</c:v>
                </c:pt>
                <c:pt idx="4">
                  <c:v>0.0158</c:v>
                </c:pt>
                <c:pt idx="5">
                  <c:v>0.1376</c:v>
                </c:pt>
                <c:pt idx="6">
                  <c:v>0.7676</c:v>
                </c:pt>
              </c:numCache>
            </c:numRef>
          </c:val>
          <c:smooth val="0"/>
        </c:ser>
        <c:ser>
          <c:idx val="1"/>
          <c:order val="1"/>
          <c:tx>
            <c:strRef>
              <c:f>'D4. NTT 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ptCount val="7"/>
                <c:pt idx="0">
                  <c:v>0 -1 Y</c:v>
                </c:pt>
                <c:pt idx="1">
                  <c:v>1-2 Y</c:v>
                </c:pt>
                <c:pt idx="2">
                  <c:v>2-3 Y</c:v>
                </c:pt>
                <c:pt idx="3">
                  <c:v>3-4 Y</c:v>
                </c:pt>
                <c:pt idx="4">
                  <c:v>4-5 Y</c:v>
                </c:pt>
                <c:pt idx="5">
                  <c:v>5-10 Y</c:v>
                </c:pt>
                <c:pt idx="6">
                  <c:v>10+ Y</c:v>
                </c:pt>
              </c:strCache>
            </c:strRef>
          </c:cat>
          <c:val>
            <c:numRef>
              <c:f>'D4. NTT Amortization'!$B$6:$H$6</c:f>
              <c:numCache>
                <c:ptCount val="7"/>
                <c:pt idx="0">
                  <c:v>0.1508</c:v>
                </c:pt>
                <c:pt idx="1">
                  <c:v>0.182</c:v>
                </c:pt>
                <c:pt idx="2">
                  <c:v>0.0978</c:v>
                </c:pt>
                <c:pt idx="3">
                  <c:v>0.1046</c:v>
                </c:pt>
                <c:pt idx="4">
                  <c:v>0.0201</c:v>
                </c:pt>
                <c:pt idx="5">
                  <c:v>0.2512</c:v>
                </c:pt>
                <c:pt idx="6">
                  <c:v>0.1935</c:v>
                </c:pt>
              </c:numCache>
            </c:numRef>
          </c:val>
          <c:smooth val="0"/>
        </c:ser>
        <c:marker val="1"/>
        <c:axId val="51990267"/>
        <c:axId val="65259220"/>
      </c:lineChart>
      <c:catAx>
        <c:axId val="51990267"/>
        <c:scaling>
          <c:orientation val="minMax"/>
        </c:scaling>
        <c:axPos val="b"/>
        <c:delete val="0"/>
        <c:numFmt formatCode="General" sourceLinked="1"/>
        <c:majorTickMark val="none"/>
        <c:minorTickMark val="none"/>
        <c:tickLblPos val="nextTo"/>
        <c:spPr>
          <a:ln w="3175">
            <a:solidFill>
              <a:srgbClr val="808080"/>
            </a:solidFill>
          </a:ln>
        </c:spPr>
        <c:crossAx val="65259220"/>
        <c:crosses val="autoZero"/>
        <c:auto val="1"/>
        <c:lblOffset val="100"/>
        <c:tickLblSkip val="1"/>
        <c:noMultiLvlLbl val="0"/>
      </c:catAx>
      <c:valAx>
        <c:axId val="652592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990267"/>
        <c:crossesAt val="1"/>
        <c:crossBetween val="between"/>
        <c:dispUnits/>
      </c:valAx>
      <c:spPr>
        <a:solidFill>
          <a:srgbClr val="FFFFFF"/>
        </a:solidFill>
        <a:ln w="3175">
          <a:noFill/>
        </a:ln>
      </c:spPr>
    </c:plotArea>
    <c:legend>
      <c:legendPos val="b"/>
      <c:layout>
        <c:manualLayout>
          <c:xMode val="edge"/>
          <c:yMode val="edge"/>
          <c:x val="0.1835"/>
          <c:y val="0.90525"/>
          <c:w val="0.6272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6675"/>
          <c:y val="-0.0035"/>
        </c:manualLayout>
      </c:layout>
      <c:spPr>
        <a:noFill/>
        <a:ln w="3175">
          <a:noFill/>
        </a:ln>
      </c:spPr>
    </c:title>
    <c:plotArea>
      <c:layout>
        <c:manualLayout>
          <c:xMode val="edge"/>
          <c:yMode val="edge"/>
          <c:x val="0.06075"/>
          <c:y val="0.14375"/>
          <c:w val="0.9185"/>
          <c:h val="0.75275"/>
        </c:manualLayout>
      </c:layout>
      <c:lineChart>
        <c:grouping val="standard"/>
        <c:varyColors val="0"/>
        <c:ser>
          <c:idx val="1"/>
          <c:order val="0"/>
          <c:tx>
            <c:strRef>
              <c:f>'D3. NTT 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'D3. NTT Seasoning'!$B$4:$F$5</c:f>
              <c:multiLvlStrCache>
                <c:ptCount val="5"/>
                <c:lvl>
                  <c:pt idx="0">
                    <c:v>5,92%</c:v>
                  </c:pt>
                  <c:pt idx="1">
                    <c:v>4,64%</c:v>
                  </c:pt>
                  <c:pt idx="2">
                    <c:v>4,23%</c:v>
                  </c:pt>
                  <c:pt idx="3">
                    <c:v>10,98%</c:v>
                  </c:pt>
                  <c:pt idx="4">
                    <c:v>74,23%</c:v>
                  </c:pt>
                </c:lvl>
                <c:lvl>
                  <c:pt idx="0">
                    <c:v>&lt; 12 </c:v>
                  </c:pt>
                  <c:pt idx="1">
                    <c:v>≥12 - &lt; 24</c:v>
                  </c:pt>
                  <c:pt idx="2">
                    <c:v>≥24 - &lt; 36</c:v>
                  </c:pt>
                  <c:pt idx="3">
                    <c:v>≥36 - &lt; 60</c:v>
                  </c:pt>
                  <c:pt idx="4">
                    <c:v>&gt; 60</c:v>
                  </c:pt>
                </c:lvl>
              </c:multiLvlStrCache>
            </c:multiLvlStrRef>
          </c:cat>
          <c:val>
            <c:numRef>
              <c:f>'D3. NTT Seasoning'!$B$5:$F$5</c:f>
              <c:numCache>
                <c:ptCount val="5"/>
                <c:pt idx="0">
                  <c:v>0.0592</c:v>
                </c:pt>
                <c:pt idx="1">
                  <c:v>0.0464</c:v>
                </c:pt>
                <c:pt idx="2">
                  <c:v>0.0423</c:v>
                </c:pt>
                <c:pt idx="3">
                  <c:v>0.1098</c:v>
                </c:pt>
                <c:pt idx="4">
                  <c:v>0.7423</c:v>
                </c:pt>
              </c:numCache>
            </c:numRef>
          </c:val>
          <c:smooth val="0"/>
        </c:ser>
        <c:ser>
          <c:idx val="0"/>
          <c:order val="1"/>
          <c:tx>
            <c:strRef>
              <c:f>'D3. NTT 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Seasoning'!$B$6:$F$6</c:f>
              <c:numCache>
                <c:ptCount val="5"/>
                <c:pt idx="0">
                  <c:v>0.0491</c:v>
                </c:pt>
                <c:pt idx="1">
                  <c:v>0.0451</c:v>
                </c:pt>
                <c:pt idx="2">
                  <c:v>0.0395</c:v>
                </c:pt>
                <c:pt idx="3">
                  <c:v>0.1187</c:v>
                </c:pt>
                <c:pt idx="4">
                  <c:v>0.7476</c:v>
                </c:pt>
              </c:numCache>
            </c:numRef>
          </c:val>
          <c:smooth val="0"/>
        </c:ser>
        <c:ser>
          <c:idx val="2"/>
          <c:order val="2"/>
          <c:tx>
            <c:strRef>
              <c:f>'D3. NTT 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Seasoning'!$B$7:$F$7</c:f>
              <c:numCache>
                <c:ptCount val="5"/>
                <c:pt idx="0">
                  <c:v>0.0983</c:v>
                </c:pt>
                <c:pt idx="1">
                  <c:v>0.0512</c:v>
                </c:pt>
                <c:pt idx="2">
                  <c:v>0.0529</c:v>
                </c:pt>
                <c:pt idx="3">
                  <c:v>0.0754</c:v>
                </c:pt>
                <c:pt idx="4">
                  <c:v>0.7222</c:v>
                </c:pt>
              </c:numCache>
            </c:numRef>
          </c:val>
          <c:smooth val="0"/>
        </c:ser>
        <c:marker val="1"/>
        <c:axId val="50462069"/>
        <c:axId val="51505438"/>
      </c:lineChart>
      <c:catAx>
        <c:axId val="50462069"/>
        <c:scaling>
          <c:orientation val="minMax"/>
        </c:scaling>
        <c:axPos val="b"/>
        <c:delete val="0"/>
        <c:numFmt formatCode="General" sourceLinked="1"/>
        <c:majorTickMark val="none"/>
        <c:minorTickMark val="none"/>
        <c:tickLblPos val="nextTo"/>
        <c:spPr>
          <a:ln w="3175">
            <a:solidFill>
              <a:srgbClr val="808080"/>
            </a:solidFill>
          </a:ln>
        </c:spPr>
        <c:crossAx val="51505438"/>
        <c:crosses val="autoZero"/>
        <c:auto val="1"/>
        <c:lblOffset val="100"/>
        <c:tickLblSkip val="1"/>
        <c:noMultiLvlLbl val="0"/>
      </c:catAx>
      <c:valAx>
        <c:axId val="515054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462069"/>
        <c:crossesAt val="1"/>
        <c:crossBetween val="between"/>
        <c:dispUnits/>
      </c:valAx>
      <c:spPr>
        <a:solidFill>
          <a:srgbClr val="FFFFFF"/>
        </a:solidFill>
        <a:ln w="3175">
          <a:noFill/>
        </a:ln>
      </c:spPr>
    </c:plotArea>
    <c:legend>
      <c:legendPos val="b"/>
      <c:layout>
        <c:manualLayout>
          <c:xMode val="edge"/>
          <c:yMode val="edge"/>
          <c:x val="0.21375"/>
          <c:y val="0.89575"/>
          <c:w val="0.566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75"/>
          <c:y val="-0.01075"/>
        </c:manualLayout>
      </c:layout>
      <c:spPr>
        <a:noFill/>
        <a:ln w="3175">
          <a:noFill/>
        </a:ln>
      </c:spPr>
    </c:title>
    <c:plotArea>
      <c:layout>
        <c:manualLayout>
          <c:xMode val="edge"/>
          <c:yMode val="edge"/>
          <c:x val="0.0535"/>
          <c:y val="0.143"/>
          <c:w val="0.9285"/>
          <c:h val="0.75375"/>
        </c:manualLayout>
      </c:layout>
      <c:lineChart>
        <c:grouping val="standard"/>
        <c:varyColors val="0"/>
        <c:ser>
          <c:idx val="1"/>
          <c:order val="0"/>
          <c:tx>
            <c:strRef>
              <c:f>'D2. NTT 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'D2. NTT LTV distribution'!$B$4:$H$5</c:f>
              <c:multiLvlStrCache>
                <c:ptCount val="7"/>
                <c:lvl>
                  <c:pt idx="0">
                    <c:v>39,56%</c:v>
                  </c:pt>
                  <c:pt idx="1">
                    <c:v>16,76%</c:v>
                  </c:pt>
                  <c:pt idx="2">
                    <c:v>20,75%</c:v>
                  </c:pt>
                  <c:pt idx="3">
                    <c:v>11,59%</c:v>
                  </c:pt>
                  <c:pt idx="4">
                    <c:v>2,56%</c:v>
                  </c:pt>
                  <c:pt idx="5">
                    <c:v>1,47%</c:v>
                  </c:pt>
                  <c:pt idx="6">
                    <c:v>7,31%</c:v>
                  </c:pt>
                </c:lvl>
                <c:lvl>
                  <c:pt idx="0">
                    <c:v>0-50%</c:v>
                  </c:pt>
                  <c:pt idx="1">
                    <c:v>50-60%</c:v>
                  </c:pt>
                  <c:pt idx="2">
                    <c:v>60-70%</c:v>
                  </c:pt>
                  <c:pt idx="3">
                    <c:v>70-80%</c:v>
                  </c:pt>
                  <c:pt idx="4">
                    <c:v>80-90%</c:v>
                  </c:pt>
                  <c:pt idx="5">
                    <c:v>90-100%</c:v>
                  </c:pt>
                  <c:pt idx="6">
                    <c:v>&gt; 100%</c:v>
                  </c:pt>
                </c:lvl>
              </c:multiLvlStrCache>
            </c:multiLvlStrRef>
          </c:cat>
          <c:val>
            <c:numRef>
              <c:f>'D2. NTT LTV distribution'!$B$5:$H$5</c:f>
              <c:numCache>
                <c:ptCount val="7"/>
                <c:pt idx="0">
                  <c:v>0.3956</c:v>
                </c:pt>
                <c:pt idx="1">
                  <c:v>0.1676</c:v>
                </c:pt>
                <c:pt idx="2">
                  <c:v>0.2075</c:v>
                </c:pt>
                <c:pt idx="3">
                  <c:v>0.1159</c:v>
                </c:pt>
                <c:pt idx="4">
                  <c:v>0.0256</c:v>
                </c:pt>
                <c:pt idx="5">
                  <c:v>0.0147</c:v>
                </c:pt>
                <c:pt idx="6">
                  <c:v>0.0731</c:v>
                </c:pt>
              </c:numCache>
            </c:numRef>
          </c:val>
          <c:smooth val="0"/>
        </c:ser>
        <c:ser>
          <c:idx val="0"/>
          <c:order val="1"/>
          <c:tx>
            <c:strRef>
              <c:f>'D2. NTT 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distribution'!$B$6:$H$6</c:f>
              <c:numCache>
                <c:ptCount val="7"/>
                <c:pt idx="0">
                  <c:v>0.385</c:v>
                </c:pt>
                <c:pt idx="1">
                  <c:v>0.1847</c:v>
                </c:pt>
                <c:pt idx="2">
                  <c:v>0.2395</c:v>
                </c:pt>
                <c:pt idx="3">
                  <c:v>0.1345</c:v>
                </c:pt>
                <c:pt idx="4">
                  <c:v>0.0233</c:v>
                </c:pt>
                <c:pt idx="5">
                  <c:v>0.0095</c:v>
                </c:pt>
                <c:pt idx="6">
                  <c:v>0.0235</c:v>
                </c:pt>
              </c:numCache>
            </c:numRef>
          </c:val>
          <c:smooth val="0"/>
        </c:ser>
        <c:ser>
          <c:idx val="2"/>
          <c:order val="2"/>
          <c:tx>
            <c:strRef>
              <c:f>'D2. NTT 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distribution'!$B$7:$H$7</c:f>
              <c:numCache>
                <c:ptCount val="7"/>
                <c:pt idx="0">
                  <c:v>0.4365</c:v>
                </c:pt>
                <c:pt idx="1">
                  <c:v>0.1017</c:v>
                </c:pt>
                <c:pt idx="2">
                  <c:v>0.0839</c:v>
                </c:pt>
                <c:pt idx="3">
                  <c:v>0.0441</c:v>
                </c:pt>
                <c:pt idx="4">
                  <c:v>0.0344</c:v>
                </c:pt>
                <c:pt idx="5">
                  <c:v>0.0352</c:v>
                </c:pt>
                <c:pt idx="6">
                  <c:v>0.2642</c:v>
                </c:pt>
              </c:numCache>
            </c:numRef>
          </c:val>
          <c:smooth val="0"/>
        </c:ser>
        <c:marker val="1"/>
        <c:axId val="60895759"/>
        <c:axId val="11190920"/>
      </c:lineChart>
      <c:catAx>
        <c:axId val="60895759"/>
        <c:scaling>
          <c:orientation val="minMax"/>
        </c:scaling>
        <c:axPos val="b"/>
        <c:delete val="0"/>
        <c:numFmt formatCode="General" sourceLinked="1"/>
        <c:majorTickMark val="none"/>
        <c:minorTickMark val="none"/>
        <c:tickLblPos val="nextTo"/>
        <c:spPr>
          <a:ln w="3175">
            <a:solidFill>
              <a:srgbClr val="808080"/>
            </a:solidFill>
          </a:ln>
        </c:spPr>
        <c:crossAx val="11190920"/>
        <c:crosses val="autoZero"/>
        <c:auto val="1"/>
        <c:lblOffset val="100"/>
        <c:tickLblSkip val="1"/>
        <c:noMultiLvlLbl val="0"/>
      </c:catAx>
      <c:valAx>
        <c:axId val="111909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895759"/>
        <c:crossesAt val="1"/>
        <c:crossBetween val="between"/>
        <c:dispUnits/>
      </c:valAx>
      <c:spPr>
        <a:solidFill>
          <a:srgbClr val="FFFFFF"/>
        </a:solidFill>
        <a:ln w="3175">
          <a:noFill/>
        </a:ln>
      </c:spPr>
    </c:plotArea>
    <c:legend>
      <c:legendPos val="b"/>
      <c:layout>
        <c:manualLayout>
          <c:xMode val="edge"/>
          <c:yMode val="edge"/>
          <c:x val="0.248"/>
          <c:y val="0.896"/>
          <c:w val="0.500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15"/>
          <c:y val="0.143"/>
          <c:w val="0.93125"/>
          <c:h val="0.75375"/>
        </c:manualLayout>
      </c:layout>
      <c:lineChart>
        <c:grouping val="standard"/>
        <c:varyColors val="0"/>
        <c:ser>
          <c:idx val="1"/>
          <c:order val="0"/>
          <c:tx>
            <c:strRef>
              <c:f>'D2. NTT 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'D2. NTT LTV distribution'!$B$4:$H$5</c:f>
              <c:multiLvlStrCache/>
            </c:multiLvlStrRef>
          </c:cat>
          <c:val>
            <c:numRef>
              <c:f>'D2. NTT LTV distribution'!$B$5:$H$5</c:f>
              <c:numCache/>
            </c:numRef>
          </c:val>
          <c:smooth val="0"/>
        </c:ser>
        <c:ser>
          <c:idx val="0"/>
          <c:order val="1"/>
          <c:tx>
            <c:strRef>
              <c:f>'D2. NTT 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distribution'!$B$6:$H$6</c:f>
              <c:numCache/>
            </c:numRef>
          </c:val>
          <c:smooth val="0"/>
        </c:ser>
        <c:ser>
          <c:idx val="2"/>
          <c:order val="2"/>
          <c:tx>
            <c:strRef>
              <c:f>'D2. NTT 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'D2. NTT LTV distribution'!$B$7:$H$7</c:f>
              <c:numCache/>
            </c:numRef>
          </c:val>
          <c:smooth val="0"/>
        </c:ser>
        <c:marker val="1"/>
        <c:axId val="33609417"/>
        <c:axId val="34049298"/>
      </c:lineChart>
      <c:catAx>
        <c:axId val="33609417"/>
        <c:scaling>
          <c:orientation val="minMax"/>
        </c:scaling>
        <c:axPos val="b"/>
        <c:delete val="0"/>
        <c:numFmt formatCode="General" sourceLinked="1"/>
        <c:majorTickMark val="none"/>
        <c:minorTickMark val="none"/>
        <c:tickLblPos val="nextTo"/>
        <c:spPr>
          <a:ln w="3175">
            <a:solidFill>
              <a:srgbClr val="808080"/>
            </a:solidFill>
          </a:ln>
        </c:spPr>
        <c:crossAx val="34049298"/>
        <c:crosses val="autoZero"/>
        <c:auto val="1"/>
        <c:lblOffset val="100"/>
        <c:tickLblSkip val="1"/>
        <c:noMultiLvlLbl val="0"/>
      </c:catAx>
      <c:valAx>
        <c:axId val="3404929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609417"/>
        <c:crossesAt val="1"/>
        <c:crossBetween val="between"/>
        <c:dispUnits/>
      </c:valAx>
      <c:spPr>
        <a:solidFill>
          <a:srgbClr val="FFFFFF"/>
        </a:solidFill>
        <a:ln w="3175">
          <a:noFill/>
        </a:ln>
      </c:spPr>
    </c:plotArea>
    <c:legend>
      <c:legendPos val="b"/>
      <c:layout>
        <c:manualLayout>
          <c:xMode val="edge"/>
          <c:yMode val="edge"/>
          <c:x val="0.258"/>
          <c:y val="0.896"/>
          <c:w val="0.47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925"/>
          <c:y val="-0.0035"/>
        </c:manualLayout>
      </c:layout>
      <c:spPr>
        <a:noFill/>
        <a:ln w="3175">
          <a:noFill/>
        </a:ln>
      </c:spPr>
    </c:title>
    <c:plotArea>
      <c:layout>
        <c:manualLayout>
          <c:xMode val="edge"/>
          <c:yMode val="edge"/>
          <c:x val="0.05925"/>
          <c:y val="0.143"/>
          <c:w val="0.921"/>
          <c:h val="0.75375"/>
        </c:manualLayout>
      </c:layout>
      <c:lineChart>
        <c:grouping val="standard"/>
        <c:varyColors val="0"/>
        <c:ser>
          <c:idx val="1"/>
          <c:order val="0"/>
          <c:tx>
            <c:strRef>
              <c:f>'D3. NTT 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'D3. NTT Seasoning'!$B$4:$F$5</c:f>
              <c:multiLvlStrCache/>
            </c:multiLvlStrRef>
          </c:cat>
          <c:val>
            <c:numRef>
              <c:f>'D3. NTT Seasoning'!$B$5:$F$5</c:f>
              <c:numCache/>
            </c:numRef>
          </c:val>
          <c:smooth val="0"/>
        </c:ser>
        <c:ser>
          <c:idx val="0"/>
          <c:order val="1"/>
          <c:tx>
            <c:strRef>
              <c:f>'D3. NTT 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Seasoning'!$B$6:$F$6</c:f>
              <c:numCache/>
            </c:numRef>
          </c:val>
          <c:smooth val="0"/>
        </c:ser>
        <c:ser>
          <c:idx val="2"/>
          <c:order val="2"/>
          <c:tx>
            <c:strRef>
              <c:f>'D3. NTT 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'D3. NTT Seasoning'!$B$7:$F$7</c:f>
              <c:numCache/>
            </c:numRef>
          </c:val>
          <c:smooth val="0"/>
        </c:ser>
        <c:marker val="1"/>
        <c:axId val="38008227"/>
        <c:axId val="6529724"/>
      </c:lineChart>
      <c:catAx>
        <c:axId val="38008227"/>
        <c:scaling>
          <c:orientation val="minMax"/>
        </c:scaling>
        <c:axPos val="b"/>
        <c:delete val="0"/>
        <c:numFmt formatCode="General" sourceLinked="1"/>
        <c:majorTickMark val="none"/>
        <c:minorTickMark val="none"/>
        <c:tickLblPos val="nextTo"/>
        <c:spPr>
          <a:ln w="3175">
            <a:solidFill>
              <a:srgbClr val="808080"/>
            </a:solidFill>
          </a:ln>
        </c:spPr>
        <c:crossAx val="6529724"/>
        <c:crosses val="autoZero"/>
        <c:auto val="1"/>
        <c:lblOffset val="100"/>
        <c:tickLblSkip val="1"/>
        <c:noMultiLvlLbl val="0"/>
      </c:catAx>
      <c:valAx>
        <c:axId val="652972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008227"/>
        <c:crossesAt val="1"/>
        <c:crossBetween val="between"/>
        <c:dispUnits/>
      </c:valAx>
      <c:spPr>
        <a:solidFill>
          <a:srgbClr val="FFFFFF"/>
        </a:solidFill>
        <a:ln w="3175">
          <a:noFill/>
        </a:ln>
      </c:spPr>
    </c:plotArea>
    <c:legend>
      <c:legendPos val="b"/>
      <c:layout>
        <c:manualLayout>
          <c:xMode val="edge"/>
          <c:yMode val="edge"/>
          <c:x val="0.22275"/>
          <c:y val="0.896"/>
          <c:w val="0.55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1075"/>
        </c:manualLayout>
      </c:layout>
      <c:spPr>
        <a:noFill/>
        <a:ln w="3175">
          <a:noFill/>
        </a:ln>
      </c:spPr>
    </c:title>
    <c:plotArea>
      <c:layout>
        <c:manualLayout>
          <c:xMode val="edge"/>
          <c:yMode val="edge"/>
          <c:x val="0.04625"/>
          <c:y val="0.143"/>
          <c:w val="0.934"/>
          <c:h val="0.747"/>
        </c:manualLayout>
      </c:layout>
      <c:lineChart>
        <c:grouping val="standard"/>
        <c:varyColors val="0"/>
        <c:ser>
          <c:idx val="0"/>
          <c:order val="0"/>
          <c:tx>
            <c:strRef>
              <c:f>'D4. NTT 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strRef>
          </c:cat>
          <c:val>
            <c:numRef>
              <c:f>'D4. NTT Amortization'!$B$5:$H$5</c:f>
              <c:numCache/>
            </c:numRef>
          </c:val>
          <c:smooth val="0"/>
        </c:ser>
        <c:ser>
          <c:idx val="1"/>
          <c:order val="1"/>
          <c:tx>
            <c:strRef>
              <c:f>'D4. NTT 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'D4. NTT Amortization'!$B$4:$H$4</c:f>
              <c:strCache/>
            </c:strRef>
          </c:cat>
          <c:val>
            <c:numRef>
              <c:f>'D4. NTT Amortization'!$B$6:$H$6</c:f>
              <c:numCache/>
            </c:numRef>
          </c:val>
          <c:smooth val="0"/>
        </c:ser>
        <c:marker val="1"/>
        <c:axId val="58767517"/>
        <c:axId val="59145606"/>
      </c:lineChart>
      <c:catAx>
        <c:axId val="58767517"/>
        <c:scaling>
          <c:orientation val="minMax"/>
        </c:scaling>
        <c:axPos val="b"/>
        <c:delete val="0"/>
        <c:numFmt formatCode="General" sourceLinked="1"/>
        <c:majorTickMark val="none"/>
        <c:minorTickMark val="none"/>
        <c:tickLblPos val="nextTo"/>
        <c:spPr>
          <a:ln w="3175">
            <a:solidFill>
              <a:srgbClr val="808080"/>
            </a:solidFill>
          </a:ln>
        </c:spPr>
        <c:crossAx val="59145606"/>
        <c:crosses val="autoZero"/>
        <c:auto val="1"/>
        <c:lblOffset val="100"/>
        <c:tickLblSkip val="1"/>
        <c:noMultiLvlLbl val="0"/>
      </c:catAx>
      <c:valAx>
        <c:axId val="5914560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767517"/>
        <c:crossesAt val="1"/>
        <c:crossBetween val="between"/>
        <c:dispUnits/>
      </c:valAx>
      <c:spPr>
        <a:solidFill>
          <a:srgbClr val="FFFFFF"/>
        </a:solidFill>
        <a:ln w="3175">
          <a:noFill/>
        </a:ln>
      </c:spPr>
    </c:plotArea>
    <c:legend>
      <c:legendPos val="b"/>
      <c:layout>
        <c:manualLayout>
          <c:xMode val="edge"/>
          <c:yMode val="edge"/>
          <c:x val="0.1855"/>
          <c:y val="0.896"/>
          <c:w val="0.60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Maturity Profile (%)</a:t>
            </a:r>
          </a:p>
        </c:rich>
      </c:tx>
      <c:layout>
        <c:manualLayout>
          <c:xMode val="factor"/>
          <c:yMode val="factor"/>
          <c:x val="-0.00175"/>
          <c:y val="-0.01075"/>
        </c:manualLayout>
      </c:layout>
      <c:spPr>
        <a:noFill/>
        <a:ln w="3175">
          <a:noFill/>
        </a:ln>
      </c:spPr>
    </c:title>
    <c:plotArea>
      <c:layout>
        <c:manualLayout>
          <c:xMode val="edge"/>
          <c:yMode val="edge"/>
          <c:x val="0.00475"/>
          <c:y val="0.143"/>
          <c:w val="0.973"/>
          <c:h val="0.747"/>
        </c:manualLayout>
      </c:layout>
      <c:barChart>
        <c:barDir val="col"/>
        <c:grouping val="clustered"/>
        <c:varyColors val="0"/>
        <c:ser>
          <c:idx val="0"/>
          <c:order val="0"/>
          <c:tx>
            <c:strRef>
              <c:f>'D4. NTT 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'D4. NTT Amortization'!$B$4:$H$4</c:f>
              <c:strCache/>
            </c:strRef>
          </c:cat>
          <c:val>
            <c:numRef>
              <c:f>'D4. NTT Amortization'!$B$6:$H$6</c:f>
              <c:numCache/>
            </c:numRef>
          </c:val>
        </c:ser>
        <c:axId val="62548407"/>
        <c:axId val="26064752"/>
      </c:barChart>
      <c:catAx>
        <c:axId val="62548407"/>
        <c:scaling>
          <c:orientation val="minMax"/>
        </c:scaling>
        <c:axPos val="b"/>
        <c:delete val="0"/>
        <c:numFmt formatCode="General" sourceLinked="1"/>
        <c:majorTickMark val="out"/>
        <c:minorTickMark val="none"/>
        <c:tickLblPos val="nextTo"/>
        <c:spPr>
          <a:ln w="3175">
            <a:solidFill>
              <a:srgbClr val="808080"/>
            </a:solidFill>
          </a:ln>
        </c:spPr>
        <c:crossAx val="26064752"/>
        <c:crosses val="autoZero"/>
        <c:auto val="1"/>
        <c:lblOffset val="100"/>
        <c:tickLblSkip val="1"/>
        <c:noMultiLvlLbl val="0"/>
      </c:catAx>
      <c:valAx>
        <c:axId val="260647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48407"/>
        <c:crossesAt val="1"/>
        <c:crossBetween val="between"/>
        <c:dispUnits/>
      </c:valAx>
      <c:spPr>
        <a:solidFill>
          <a:srgbClr val="FFFFFF"/>
        </a:solidFill>
        <a:ln w="3175">
          <a:noFill/>
        </a:ln>
      </c:spPr>
    </c:plotArea>
    <c:legend>
      <c:legendPos val="b"/>
      <c:layout>
        <c:manualLayout>
          <c:xMode val="edge"/>
          <c:yMode val="edge"/>
          <c:x val="0.363"/>
          <c:y val="0.896"/>
          <c:w val="0.26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1" name="Picture 2"/>
        <xdr:cNvPicPr preferRelativeResize="1">
          <a:picLocks noChangeAspect="1"/>
        </xdr:cNvPicPr>
      </xdr:nvPicPr>
      <xdr:blipFill>
        <a:blip r:embed="rId1"/>
        <a:stretch>
          <a:fillRect/>
        </a:stretch>
      </xdr:blipFill>
      <xdr:spPr>
        <a:xfrm>
          <a:off x="2085975" y="3038475"/>
          <a:ext cx="453390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4</xdr:col>
      <xdr:colOff>504825</xdr:colOff>
      <xdr:row>0</xdr:row>
      <xdr:rowOff>104775</xdr:rowOff>
    </xdr:from>
    <xdr:to>
      <xdr:col>4</xdr:col>
      <xdr:colOff>2590800</xdr:colOff>
      <xdr:row>3</xdr:row>
      <xdr:rowOff>171450</xdr:rowOff>
    </xdr:to>
    <xdr:pic>
      <xdr:nvPicPr>
        <xdr:cNvPr id="2" name="Picture 1"/>
        <xdr:cNvPicPr preferRelativeResize="1">
          <a:picLocks noChangeAspect="1"/>
        </xdr:cNvPicPr>
      </xdr:nvPicPr>
      <xdr:blipFill>
        <a:blip r:embed="rId2"/>
        <a:stretch>
          <a:fillRect/>
        </a:stretch>
      </xdr:blipFill>
      <xdr:spPr>
        <a:xfrm>
          <a:off x="8134350" y="104775"/>
          <a:ext cx="2085975" cy="638175"/>
        </a:xfrm>
        <a:prstGeom prst="rect">
          <a:avLst/>
        </a:prstGeom>
        <a:noFill/>
        <a:ln w="9525" cmpd="sng">
          <a:noFill/>
        </a:ln>
      </xdr:spPr>
    </xdr:pic>
    <xdr:clientData/>
  </xdr:twoCellAnchor>
  <xdr:twoCellAnchor>
    <xdr:from>
      <xdr:col>1</xdr:col>
      <xdr:colOff>47625</xdr:colOff>
      <xdr:row>48</xdr:row>
      <xdr:rowOff>66675</xdr:rowOff>
    </xdr:from>
    <xdr:to>
      <xdr:col>3</xdr:col>
      <xdr:colOff>314325</xdr:colOff>
      <xdr:row>62</xdr:row>
      <xdr:rowOff>180975</xdr:rowOff>
    </xdr:to>
    <xdr:graphicFrame>
      <xdr:nvGraphicFramePr>
        <xdr:cNvPr id="3" name="3 Gráfico"/>
        <xdr:cNvGraphicFramePr/>
      </xdr:nvGraphicFramePr>
      <xdr:xfrm>
        <a:off x="228600" y="10648950"/>
        <a:ext cx="5648325"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227</xdr:row>
      <xdr:rowOff>133350</xdr:rowOff>
    </xdr:from>
    <xdr:to>
      <xdr:col>2</xdr:col>
      <xdr:colOff>2057400</xdr:colOff>
      <xdr:row>243</xdr:row>
      <xdr:rowOff>76200</xdr:rowOff>
    </xdr:to>
    <xdr:graphicFrame>
      <xdr:nvGraphicFramePr>
        <xdr:cNvPr id="4" name="4 Gráfico"/>
        <xdr:cNvGraphicFramePr/>
      </xdr:nvGraphicFramePr>
      <xdr:xfrm>
        <a:off x="180975" y="45262800"/>
        <a:ext cx="5067300" cy="30003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197</xdr:row>
      <xdr:rowOff>123825</xdr:rowOff>
    </xdr:from>
    <xdr:to>
      <xdr:col>2</xdr:col>
      <xdr:colOff>2066925</xdr:colOff>
      <xdr:row>211</xdr:row>
      <xdr:rowOff>114300</xdr:rowOff>
    </xdr:to>
    <xdr:graphicFrame>
      <xdr:nvGraphicFramePr>
        <xdr:cNvPr id="5" name="5 Gráfico"/>
        <xdr:cNvGraphicFramePr/>
      </xdr:nvGraphicFramePr>
      <xdr:xfrm>
        <a:off x="180975" y="39462075"/>
        <a:ext cx="50768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126</xdr:row>
      <xdr:rowOff>0</xdr:rowOff>
    </xdr:from>
    <xdr:to>
      <xdr:col>3</xdr:col>
      <xdr:colOff>352425</xdr:colOff>
      <xdr:row>140</xdr:row>
      <xdr:rowOff>66675</xdr:rowOff>
    </xdr:to>
    <xdr:graphicFrame>
      <xdr:nvGraphicFramePr>
        <xdr:cNvPr id="6" name="6 Gráfico"/>
        <xdr:cNvGraphicFramePr/>
      </xdr:nvGraphicFramePr>
      <xdr:xfrm>
        <a:off x="180975" y="25688925"/>
        <a:ext cx="5734050"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2847975</xdr:colOff>
      <xdr:row>0</xdr:row>
      <xdr:rowOff>76200</xdr:rowOff>
    </xdr:from>
    <xdr:to>
      <xdr:col>2</xdr:col>
      <xdr:colOff>1790700</xdr:colOff>
      <xdr:row>3</xdr:row>
      <xdr:rowOff>76200</xdr:rowOff>
    </xdr:to>
    <xdr:pic>
      <xdr:nvPicPr>
        <xdr:cNvPr id="7" name="7 Imagen" descr="https://coveredbondlabel.com/images/logo.jpg"/>
        <xdr:cNvPicPr preferRelativeResize="1">
          <a:picLocks noChangeAspect="1"/>
        </xdr:cNvPicPr>
      </xdr:nvPicPr>
      <xdr:blipFill>
        <a:blip r:embed="rId7"/>
        <a:stretch>
          <a:fillRect/>
        </a:stretch>
      </xdr:blipFill>
      <xdr:spPr>
        <a:xfrm>
          <a:off x="3028950" y="76200"/>
          <a:ext cx="19526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47625</xdr:rowOff>
    </xdr:from>
    <xdr:to>
      <xdr:col>8</xdr:col>
      <xdr:colOff>200025</xdr:colOff>
      <xdr:row>22</xdr:row>
      <xdr:rowOff>123825</xdr:rowOff>
    </xdr:to>
    <xdr:graphicFrame>
      <xdr:nvGraphicFramePr>
        <xdr:cNvPr id="1" name="1 Gráfico"/>
        <xdr:cNvGraphicFramePr/>
      </xdr:nvGraphicFramePr>
      <xdr:xfrm>
        <a:off x="2266950" y="1581150"/>
        <a:ext cx="5991225"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twoCellAnchor>
    <xdr:from>
      <xdr:col>0</xdr:col>
      <xdr:colOff>1295400</xdr:colOff>
      <xdr:row>24</xdr:row>
      <xdr:rowOff>76200</xdr:rowOff>
    </xdr:from>
    <xdr:to>
      <xdr:col>5</xdr:col>
      <xdr:colOff>752475</xdr:colOff>
      <xdr:row>38</xdr:row>
      <xdr:rowOff>152400</xdr:rowOff>
    </xdr:to>
    <xdr:graphicFrame>
      <xdr:nvGraphicFramePr>
        <xdr:cNvPr id="2" name="2 Gráfico"/>
        <xdr:cNvGraphicFramePr/>
      </xdr:nvGraphicFramePr>
      <xdr:xfrm>
        <a:off x="1295400" y="4657725"/>
        <a:ext cx="522922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00476l\Documents\UFAM\Asociacion%20Hipotecaria%20Espa&#241;ola\ECBC\National%20Transparency%20Template\Datos%20jun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unidad Autonoma"/>
      <sheetName val="Cedulas vivas"/>
      <sheetName val="LTV Moodys"/>
      <sheetName val="1ª 2ª vivienda"/>
      <sheetName val="Antiguedad"/>
      <sheetName val="Saldo_Vivo"/>
      <sheetName val="Amortizacion Cartera"/>
    </sheetNames>
    <sheetDataSet>
      <sheetData sheetId="1">
        <row r="2">
          <cell r="W2" t="str">
            <v>0-1 Y</v>
          </cell>
        </row>
        <row r="3">
          <cell r="W3" t="str">
            <v>1-2 Y</v>
          </cell>
        </row>
        <row r="4">
          <cell r="W4" t="str">
            <v>2-3 Y</v>
          </cell>
        </row>
        <row r="5">
          <cell r="W5" t="str">
            <v>3-4 Y</v>
          </cell>
        </row>
        <row r="6">
          <cell r="W6" t="str">
            <v>4-5 Y</v>
          </cell>
        </row>
        <row r="7">
          <cell r="W7" t="str">
            <v>5-10 Y</v>
          </cell>
        </row>
        <row r="8">
          <cell r="W8" t="str">
            <v>10+ 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unicajabanco.es/PortalServlet?pag=1111062955156.1412772146897&amp;M1=infocorporativa-inversores&amp;M2=emisiones&amp;M3=colateral-cedulas-hipotecarias" TargetMode="External" /><Relationship Id="rId5" Type="http://schemas.openxmlformats.org/officeDocument/2006/relationships/hyperlink" Target="https://www.coveredbondlabel.com/issuer/34/" TargetMode="External" /><Relationship Id="rId6" Type="http://schemas.openxmlformats.org/officeDocument/2006/relationships/hyperlink" Target="https://www.coveredbondlabel.com/issuer/34/"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847A75"/>
  </sheetPr>
  <dimension ref="B2:J35"/>
  <sheetViews>
    <sheetView showGridLines="0" tabSelected="1" zoomScale="70" zoomScaleNormal="70" zoomScalePageLayoutView="0" workbookViewId="0" topLeftCell="A1">
      <selection activeCell="AM5" sqref="AM5"/>
    </sheetView>
  </sheetViews>
  <sheetFormatPr defaultColWidth="9.140625" defaultRowHeight="15"/>
  <cols>
    <col min="1" max="1" width="8.8515625" style="80" customWidth="1"/>
    <col min="2" max="10" width="12.421875" style="80" customWidth="1"/>
    <col min="11" max="18" width="8.8515625" style="80" customWidth="1"/>
    <col min="19" max="16384" width="9.140625" style="77" customWidth="1"/>
  </cols>
  <sheetData>
    <row r="1" ht="15.75" thickBot="1"/>
    <row r="2" spans="2:10" ht="15">
      <c r="B2" s="15"/>
      <c r="C2" s="16"/>
      <c r="D2" s="16"/>
      <c r="E2" s="16"/>
      <c r="F2" s="16"/>
      <c r="G2" s="16"/>
      <c r="H2" s="16"/>
      <c r="I2" s="16"/>
      <c r="J2" s="17"/>
    </row>
    <row r="3" spans="2:10" ht="15">
      <c r="B3" s="18"/>
      <c r="C3" s="19"/>
      <c r="D3" s="19"/>
      <c r="E3" s="19"/>
      <c r="F3" s="19"/>
      <c r="G3" s="19"/>
      <c r="H3" s="19"/>
      <c r="I3" s="19"/>
      <c r="J3" s="20"/>
    </row>
    <row r="4" spans="2:10" ht="15">
      <c r="B4" s="18"/>
      <c r="C4" s="19"/>
      <c r="D4" s="19"/>
      <c r="E4" s="19"/>
      <c r="F4" s="19"/>
      <c r="G4" s="19"/>
      <c r="H4" s="19"/>
      <c r="I4" s="19"/>
      <c r="J4" s="20"/>
    </row>
    <row r="5" spans="2:10" ht="31.5">
      <c r="B5" s="18"/>
      <c r="C5" s="19"/>
      <c r="D5" s="19"/>
      <c r="E5" s="21"/>
      <c r="F5" s="22" t="s">
        <v>50</v>
      </c>
      <c r="G5" s="19"/>
      <c r="H5" s="19"/>
      <c r="I5" s="19"/>
      <c r="J5" s="20"/>
    </row>
    <row r="6" spans="2:10" ht="15">
      <c r="B6" s="18"/>
      <c r="C6" s="19"/>
      <c r="D6" s="19"/>
      <c r="E6" s="19"/>
      <c r="F6" s="23"/>
      <c r="G6" s="19"/>
      <c r="H6" s="19"/>
      <c r="I6" s="19"/>
      <c r="J6" s="20"/>
    </row>
    <row r="7" spans="2:10" ht="26.25">
      <c r="B7" s="18"/>
      <c r="C7" s="19"/>
      <c r="D7" s="19"/>
      <c r="E7" s="19"/>
      <c r="F7" s="24" t="s">
        <v>1337</v>
      </c>
      <c r="G7" s="19"/>
      <c r="H7" s="19"/>
      <c r="I7" s="19"/>
      <c r="J7" s="20"/>
    </row>
    <row r="8" spans="2:10" ht="26.25">
      <c r="B8" s="18"/>
      <c r="C8" s="19"/>
      <c r="D8" s="19"/>
      <c r="E8" s="19"/>
      <c r="F8" s="24" t="s">
        <v>1338</v>
      </c>
      <c r="G8" s="19"/>
      <c r="H8" s="19"/>
      <c r="I8" s="19"/>
      <c r="J8" s="20"/>
    </row>
    <row r="9" spans="2:10" ht="21">
      <c r="B9" s="18"/>
      <c r="C9" s="19"/>
      <c r="D9" s="19"/>
      <c r="E9" s="19"/>
      <c r="F9" s="75" t="s">
        <v>1340</v>
      </c>
      <c r="G9" s="19"/>
      <c r="H9" s="19"/>
      <c r="I9" s="19"/>
      <c r="J9" s="20"/>
    </row>
    <row r="10" spans="2:10" ht="21">
      <c r="B10" s="18"/>
      <c r="C10" s="19"/>
      <c r="D10" s="19"/>
      <c r="E10" s="19"/>
      <c r="F10" s="119" t="s">
        <v>1339</v>
      </c>
      <c r="G10" s="19"/>
      <c r="H10" s="19"/>
      <c r="I10" s="19"/>
      <c r="J10" s="20"/>
    </row>
    <row r="11" spans="2:10" ht="21">
      <c r="B11" s="18"/>
      <c r="C11" s="19"/>
      <c r="D11" s="19"/>
      <c r="E11" s="19"/>
      <c r="F11" s="75"/>
      <c r="G11" s="19"/>
      <c r="H11" s="19"/>
      <c r="I11" s="19"/>
      <c r="J11" s="20"/>
    </row>
    <row r="12" spans="2:10" ht="15">
      <c r="B12" s="18"/>
      <c r="C12" s="19"/>
      <c r="D12" s="19"/>
      <c r="E12" s="19"/>
      <c r="F12" s="19"/>
      <c r="G12" s="19"/>
      <c r="H12" s="19"/>
      <c r="I12" s="19"/>
      <c r="J12" s="20"/>
    </row>
    <row r="13" spans="2:10" ht="15">
      <c r="B13" s="18"/>
      <c r="C13" s="19"/>
      <c r="D13" s="19"/>
      <c r="E13" s="19"/>
      <c r="F13" s="19"/>
      <c r="G13" s="19"/>
      <c r="H13" s="19"/>
      <c r="I13" s="19"/>
      <c r="J13" s="20"/>
    </row>
    <row r="14" spans="2:10" ht="15">
      <c r="B14" s="18"/>
      <c r="C14" s="19"/>
      <c r="D14" s="19"/>
      <c r="E14" s="19"/>
      <c r="F14" s="19"/>
      <c r="G14" s="19"/>
      <c r="H14" s="19"/>
      <c r="I14" s="19"/>
      <c r="J14" s="20"/>
    </row>
    <row r="15" spans="2:10" ht="15">
      <c r="B15" s="18"/>
      <c r="C15" s="19"/>
      <c r="D15" s="19"/>
      <c r="E15" s="19"/>
      <c r="F15" s="19"/>
      <c r="G15" s="19"/>
      <c r="H15" s="19"/>
      <c r="I15" s="19"/>
      <c r="J15" s="20"/>
    </row>
    <row r="16" spans="2:10" ht="15">
      <c r="B16" s="18"/>
      <c r="C16" s="19"/>
      <c r="D16" s="19"/>
      <c r="E16" s="19"/>
      <c r="F16" s="19"/>
      <c r="G16" s="19"/>
      <c r="H16" s="19"/>
      <c r="I16" s="19"/>
      <c r="J16" s="20"/>
    </row>
    <row r="17" spans="2:10" ht="15">
      <c r="B17" s="18"/>
      <c r="C17" s="19"/>
      <c r="D17" s="19"/>
      <c r="E17" s="19"/>
      <c r="F17" s="19"/>
      <c r="G17" s="19"/>
      <c r="H17" s="19"/>
      <c r="I17" s="19"/>
      <c r="J17" s="20"/>
    </row>
    <row r="18" spans="2:10" ht="15">
      <c r="B18" s="18"/>
      <c r="C18" s="19"/>
      <c r="D18" s="19"/>
      <c r="E18" s="19"/>
      <c r="F18" s="19"/>
      <c r="G18" s="19"/>
      <c r="H18" s="19"/>
      <c r="I18" s="19"/>
      <c r="J18" s="20"/>
    </row>
    <row r="19" spans="2:10" ht="15">
      <c r="B19" s="18"/>
      <c r="C19" s="19"/>
      <c r="D19" s="19"/>
      <c r="E19" s="19"/>
      <c r="F19" s="19"/>
      <c r="G19" s="19"/>
      <c r="H19" s="19"/>
      <c r="I19" s="19"/>
      <c r="J19" s="20"/>
    </row>
    <row r="20" spans="2:10" ht="15">
      <c r="B20" s="18"/>
      <c r="C20" s="19"/>
      <c r="D20" s="19"/>
      <c r="E20" s="19"/>
      <c r="F20" s="19"/>
      <c r="G20" s="19"/>
      <c r="H20" s="19"/>
      <c r="I20" s="19"/>
      <c r="J20" s="20"/>
    </row>
    <row r="21" spans="2:10" ht="15">
      <c r="B21" s="18"/>
      <c r="C21" s="19"/>
      <c r="D21" s="19"/>
      <c r="E21" s="19"/>
      <c r="F21" s="19"/>
      <c r="G21" s="19"/>
      <c r="H21" s="19"/>
      <c r="I21" s="19"/>
      <c r="J21" s="20"/>
    </row>
    <row r="22" spans="2:10" ht="15">
      <c r="B22" s="18"/>
      <c r="C22" s="19"/>
      <c r="D22" s="19"/>
      <c r="E22" s="19"/>
      <c r="F22" s="25" t="s">
        <v>51</v>
      </c>
      <c r="G22" s="19"/>
      <c r="H22" s="19"/>
      <c r="I22" s="19"/>
      <c r="J22" s="20"/>
    </row>
    <row r="23" spans="2:10" ht="15">
      <c r="B23" s="18"/>
      <c r="C23" s="19"/>
      <c r="D23" s="19"/>
      <c r="E23" s="19"/>
      <c r="F23" s="26"/>
      <c r="G23" s="19"/>
      <c r="H23" s="19"/>
      <c r="I23" s="19"/>
      <c r="J23" s="20"/>
    </row>
    <row r="24" spans="2:10" ht="15">
      <c r="B24" s="18"/>
      <c r="C24" s="19"/>
      <c r="D24" s="266" t="s">
        <v>232</v>
      </c>
      <c r="E24" s="267" t="s">
        <v>52</v>
      </c>
      <c r="F24" s="267"/>
      <c r="G24" s="267"/>
      <c r="H24" s="267"/>
      <c r="I24" s="19"/>
      <c r="J24" s="20"/>
    </row>
    <row r="25" spans="2:10" ht="15">
      <c r="B25" s="18"/>
      <c r="C25" s="19"/>
      <c r="D25" s="19"/>
      <c r="E25" s="27"/>
      <c r="F25" s="27"/>
      <c r="G25" s="27"/>
      <c r="H25" s="19"/>
      <c r="I25" s="19"/>
      <c r="J25" s="20"/>
    </row>
    <row r="26" spans="2:10" ht="15">
      <c r="B26" s="18"/>
      <c r="C26" s="19"/>
      <c r="D26" s="266" t="s">
        <v>256</v>
      </c>
      <c r="E26" s="267"/>
      <c r="F26" s="267"/>
      <c r="G26" s="267"/>
      <c r="H26" s="267"/>
      <c r="I26" s="19"/>
      <c r="J26" s="20"/>
    </row>
    <row r="27" spans="2:10" ht="15">
      <c r="B27" s="18"/>
      <c r="C27" s="19"/>
      <c r="D27" s="120"/>
      <c r="E27" s="120"/>
      <c r="F27" s="120"/>
      <c r="G27" s="120"/>
      <c r="H27" s="120"/>
      <c r="I27" s="19"/>
      <c r="J27" s="20"/>
    </row>
    <row r="28" spans="2:10" ht="15">
      <c r="B28" s="18"/>
      <c r="C28" s="19"/>
      <c r="D28" s="266" t="s">
        <v>257</v>
      </c>
      <c r="E28" s="267" t="s">
        <v>52</v>
      </c>
      <c r="F28" s="267"/>
      <c r="G28" s="267"/>
      <c r="H28" s="267"/>
      <c r="I28" s="19"/>
      <c r="J28" s="20"/>
    </row>
    <row r="29" spans="2:10" ht="15">
      <c r="B29" s="18"/>
      <c r="C29" s="19"/>
      <c r="D29" s="27"/>
      <c r="E29" s="27"/>
      <c r="F29" s="27"/>
      <c r="G29" s="27"/>
      <c r="H29" s="27"/>
      <c r="I29" s="19"/>
      <c r="J29" s="20"/>
    </row>
    <row r="30" spans="2:10" ht="15">
      <c r="B30" s="18"/>
      <c r="C30" s="19"/>
      <c r="D30" s="266" t="s">
        <v>431</v>
      </c>
      <c r="E30" s="267" t="s">
        <v>52</v>
      </c>
      <c r="F30" s="267"/>
      <c r="G30" s="267"/>
      <c r="H30" s="267"/>
      <c r="I30" s="19"/>
      <c r="J30" s="20"/>
    </row>
    <row r="31" spans="2:10" ht="15">
      <c r="B31" s="18"/>
      <c r="C31" s="19"/>
      <c r="D31" s="19"/>
      <c r="E31" s="19"/>
      <c r="F31" s="19"/>
      <c r="G31" s="19"/>
      <c r="H31" s="19"/>
      <c r="I31" s="19"/>
      <c r="J31" s="20"/>
    </row>
    <row r="32" spans="2:10" ht="15">
      <c r="B32" s="18"/>
      <c r="C32" s="19"/>
      <c r="D32" s="268" t="s">
        <v>258</v>
      </c>
      <c r="E32" s="267"/>
      <c r="F32" s="267"/>
      <c r="G32" s="267"/>
      <c r="H32" s="267"/>
      <c r="I32" s="19"/>
      <c r="J32" s="20"/>
    </row>
    <row r="33" spans="2:10" ht="15">
      <c r="B33" s="18"/>
      <c r="C33" s="19"/>
      <c r="D33" s="19"/>
      <c r="E33" s="19"/>
      <c r="F33" s="26"/>
      <c r="G33" s="19"/>
      <c r="H33" s="19"/>
      <c r="I33" s="19"/>
      <c r="J33" s="20"/>
    </row>
    <row r="34" spans="2:10" ht="15">
      <c r="B34" s="18"/>
      <c r="C34" s="19"/>
      <c r="D34" s="19"/>
      <c r="E34" s="19"/>
      <c r="F34" s="19"/>
      <c r="G34" s="19"/>
      <c r="H34" s="19"/>
      <c r="I34" s="19"/>
      <c r="J34" s="20"/>
    </row>
    <row r="35" spans="2:10" ht="15.75" thickBot="1">
      <c r="B35" s="28"/>
      <c r="C35" s="29"/>
      <c r="D35" s="29"/>
      <c r="E35" s="29"/>
      <c r="F35" s="29"/>
      <c r="G35" s="29"/>
      <c r="H35" s="29"/>
      <c r="I35" s="29"/>
      <c r="J35" s="30"/>
    </row>
  </sheetData>
  <sheetProtection password="EFC3" sheet="1" objects="1" scenarios="1"/>
  <mergeCells count="5">
    <mergeCell ref="D30:H30"/>
    <mergeCell ref="D24:H24"/>
    <mergeCell ref="D32:H32"/>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at Trans Templ Mortgage'!A1" display="Worksheet D &amp; Onwards (If Any): National Transparency Templat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1"/>
  <sheetViews>
    <sheetView showGridLines="0" zoomScale="90" zoomScaleNormal="90" zoomScalePageLayoutView="80" workbookViewId="0" topLeftCell="A1">
      <selection activeCell="I1" sqref="I1"/>
    </sheetView>
  </sheetViews>
  <sheetFormatPr defaultColWidth="8.8515625" defaultRowHeight="15" outlineLevelRow="1"/>
  <cols>
    <col min="1" max="1" width="13.28125" style="49" customWidth="1"/>
    <col min="2" max="2" width="60.7109375" style="49" customWidth="1"/>
    <col min="3" max="4" width="40.7109375" style="49" customWidth="1"/>
    <col min="5" max="5" width="6.7109375" style="49" customWidth="1"/>
    <col min="6" max="6" width="41.7109375" style="49" customWidth="1"/>
    <col min="7" max="7" width="41.7109375" style="48" customWidth="1"/>
    <col min="8" max="8" width="7.28125" style="49" customWidth="1"/>
    <col min="9" max="9" width="71.8515625" style="49" customWidth="1"/>
    <col min="10" max="11" width="47.7109375" style="49" customWidth="1"/>
    <col min="12" max="12" width="7.28125" style="49" customWidth="1"/>
    <col min="13" max="13" width="25.7109375" style="49" customWidth="1"/>
    <col min="14" max="14" width="25.7109375" style="48" customWidth="1"/>
    <col min="15" max="16384" width="8.8515625" style="47" customWidth="1"/>
  </cols>
  <sheetData>
    <row r="1" spans="1:13" ht="31.5">
      <c r="A1" s="14" t="s">
        <v>230</v>
      </c>
      <c r="B1" s="14"/>
      <c r="C1" s="48"/>
      <c r="D1" s="48"/>
      <c r="E1" s="48"/>
      <c r="F1" s="48"/>
      <c r="H1" s="48"/>
      <c r="I1" s="14"/>
      <c r="J1" s="48"/>
      <c r="K1" s="48"/>
      <c r="L1" s="48"/>
      <c r="M1" s="48"/>
    </row>
    <row r="2" spans="1:13" ht="15.75" thickBot="1">
      <c r="A2" s="48"/>
      <c r="B2" s="85"/>
      <c r="C2" s="85"/>
      <c r="D2" s="48"/>
      <c r="E2" s="48"/>
      <c r="F2" s="48"/>
      <c r="H2" s="48"/>
      <c r="L2" s="48"/>
      <c r="M2" s="48"/>
    </row>
    <row r="3" spans="1:13" ht="19.5" thickBot="1">
      <c r="A3" s="40"/>
      <c r="B3" s="39" t="s">
        <v>128</v>
      </c>
      <c r="C3" s="86" t="s">
        <v>56</v>
      </c>
      <c r="D3" s="40"/>
      <c r="E3" s="40"/>
      <c r="F3" s="40"/>
      <c r="G3" s="40"/>
      <c r="H3" s="48"/>
      <c r="L3" s="48"/>
      <c r="M3" s="48"/>
    </row>
    <row r="4" spans="8:13" ht="15.75" thickBot="1">
      <c r="H4" s="48"/>
      <c r="L4" s="48"/>
      <c r="M4" s="48"/>
    </row>
    <row r="5" spans="1:13" ht="19.5" thickBot="1">
      <c r="A5" s="57"/>
      <c r="B5" s="73" t="s">
        <v>229</v>
      </c>
      <c r="C5" s="57"/>
      <c r="E5" s="2"/>
      <c r="F5" s="2"/>
      <c r="H5" s="48"/>
      <c r="L5" s="48"/>
      <c r="M5" s="48"/>
    </row>
    <row r="6" spans="2:13" ht="15">
      <c r="B6" s="67" t="s">
        <v>59</v>
      </c>
      <c r="H6" s="48"/>
      <c r="L6" s="48"/>
      <c r="M6" s="48"/>
    </row>
    <row r="7" spans="2:13" ht="15">
      <c r="B7" s="68" t="s">
        <v>60</v>
      </c>
      <c r="H7" s="48"/>
      <c r="L7" s="48"/>
      <c r="M7" s="48"/>
    </row>
    <row r="8" spans="2:13" ht="15">
      <c r="B8" s="68" t="s">
        <v>61</v>
      </c>
      <c r="F8" s="49" t="s">
        <v>213</v>
      </c>
      <c r="H8" s="48"/>
      <c r="L8" s="48"/>
      <c r="M8" s="48"/>
    </row>
    <row r="9" spans="2:13" ht="15">
      <c r="B9" s="70" t="s">
        <v>215</v>
      </c>
      <c r="H9" s="48"/>
      <c r="L9" s="48"/>
      <c r="M9" s="48"/>
    </row>
    <row r="10" spans="2:13" ht="15">
      <c r="B10" s="70" t="s">
        <v>216</v>
      </c>
      <c r="H10" s="48"/>
      <c r="L10" s="48"/>
      <c r="M10" s="48"/>
    </row>
    <row r="11" spans="2:13" ht="15.75" thickBot="1">
      <c r="B11" s="71" t="s">
        <v>217</v>
      </c>
      <c r="H11" s="48"/>
      <c r="L11" s="48"/>
      <c r="M11" s="48"/>
    </row>
    <row r="12" spans="2:13" ht="15">
      <c r="B12" s="62"/>
      <c r="H12" s="48"/>
      <c r="L12" s="48"/>
      <c r="M12" s="48"/>
    </row>
    <row r="13" spans="1:13" ht="37.5">
      <c r="A13" s="13" t="s">
        <v>224</v>
      </c>
      <c r="B13" s="13" t="s">
        <v>59</v>
      </c>
      <c r="C13" s="10"/>
      <c r="D13" s="10"/>
      <c r="E13" s="10"/>
      <c r="F13" s="10"/>
      <c r="G13" s="11"/>
      <c r="H13" s="48"/>
      <c r="L13" s="48"/>
      <c r="M13" s="48"/>
    </row>
    <row r="14" spans="1:13" ht="15">
      <c r="A14" s="49" t="s">
        <v>432</v>
      </c>
      <c r="B14" s="41" t="s">
        <v>53</v>
      </c>
      <c r="C14" s="49" t="s">
        <v>15</v>
      </c>
      <c r="E14" s="2"/>
      <c r="F14" s="2"/>
      <c r="H14" s="48"/>
      <c r="L14" s="48"/>
      <c r="M14" s="48"/>
    </row>
    <row r="15" spans="1:13" ht="15">
      <c r="A15" s="83" t="s">
        <v>433</v>
      </c>
      <c r="B15" s="41" t="s">
        <v>54</v>
      </c>
      <c r="C15" s="49" t="s">
        <v>1194</v>
      </c>
      <c r="E15" s="2"/>
      <c r="F15" s="2"/>
      <c r="H15" s="48"/>
      <c r="L15" s="48"/>
      <c r="M15" s="48"/>
    </row>
    <row r="16" spans="1:13" ht="75">
      <c r="A16" s="83" t="s">
        <v>434</v>
      </c>
      <c r="B16" s="41" t="s">
        <v>188</v>
      </c>
      <c r="C16" s="58" t="s">
        <v>1195</v>
      </c>
      <c r="E16" s="2"/>
      <c r="F16" s="2"/>
      <c r="H16" s="48"/>
      <c r="L16" s="48"/>
      <c r="M16" s="48"/>
    </row>
    <row r="17" spans="1:13" ht="15">
      <c r="A17" s="83" t="s">
        <v>435</v>
      </c>
      <c r="B17" s="41" t="s">
        <v>233</v>
      </c>
      <c r="C17" s="103">
        <v>42460</v>
      </c>
      <c r="E17" s="2"/>
      <c r="F17" s="2"/>
      <c r="H17" s="48"/>
      <c r="L17" s="48"/>
      <c r="M17" s="48"/>
    </row>
    <row r="18" spans="1:13" ht="15" outlineLevel="1">
      <c r="A18" s="83" t="s">
        <v>436</v>
      </c>
      <c r="B18" s="45" t="s">
        <v>218</v>
      </c>
      <c r="E18" s="2"/>
      <c r="F18" s="2"/>
      <c r="H18" s="48"/>
      <c r="L18" s="48"/>
      <c r="M18" s="48"/>
    </row>
    <row r="19" spans="1:13" ht="15" outlineLevel="1">
      <c r="A19" s="83" t="s">
        <v>437</v>
      </c>
      <c r="B19" s="45" t="s">
        <v>219</v>
      </c>
      <c r="E19" s="2"/>
      <c r="F19" s="2"/>
      <c r="H19" s="48"/>
      <c r="L19" s="48"/>
      <c r="M19" s="48"/>
    </row>
    <row r="20" spans="1:13" ht="15" outlineLevel="1">
      <c r="A20" s="83" t="s">
        <v>438</v>
      </c>
      <c r="B20" s="45"/>
      <c r="E20" s="2"/>
      <c r="F20" s="2"/>
      <c r="H20" s="48"/>
      <c r="L20" s="48"/>
      <c r="M20" s="48"/>
    </row>
    <row r="21" spans="1:13" ht="15" outlineLevel="1">
      <c r="A21" s="83" t="s">
        <v>439</v>
      </c>
      <c r="B21" s="45"/>
      <c r="E21" s="2"/>
      <c r="F21" s="2"/>
      <c r="H21" s="48"/>
      <c r="L21" s="48"/>
      <c r="M21" s="48"/>
    </row>
    <row r="22" spans="1:13" ht="15" outlineLevel="1">
      <c r="A22" s="83" t="s">
        <v>440</v>
      </c>
      <c r="B22" s="45"/>
      <c r="E22" s="2"/>
      <c r="F22" s="2"/>
      <c r="H22" s="48"/>
      <c r="L22" s="48"/>
      <c r="M22" s="48"/>
    </row>
    <row r="23" spans="1:13" ht="15" outlineLevel="1">
      <c r="A23" s="83" t="s">
        <v>441</v>
      </c>
      <c r="B23" s="45"/>
      <c r="E23" s="2"/>
      <c r="F23" s="2"/>
      <c r="H23" s="48"/>
      <c r="L23" s="48"/>
      <c r="M23" s="48"/>
    </row>
    <row r="24" spans="1:13" ht="15" outlineLevel="1">
      <c r="A24" s="83" t="s">
        <v>442</v>
      </c>
      <c r="B24" s="45"/>
      <c r="E24" s="2"/>
      <c r="F24" s="2"/>
      <c r="H24" s="48"/>
      <c r="L24" s="48"/>
      <c r="M24" s="48"/>
    </row>
    <row r="25" spans="1:13" ht="15" outlineLevel="1">
      <c r="A25" s="83" t="s">
        <v>443</v>
      </c>
      <c r="B25" s="45"/>
      <c r="E25" s="2"/>
      <c r="F25" s="2"/>
      <c r="H25" s="48"/>
      <c r="L25" s="48"/>
      <c r="M25" s="48"/>
    </row>
    <row r="26" spans="1:13" ht="18.75">
      <c r="A26" s="10"/>
      <c r="B26" s="13" t="s">
        <v>60</v>
      </c>
      <c r="C26" s="10"/>
      <c r="D26" s="10"/>
      <c r="E26" s="10"/>
      <c r="F26" s="10"/>
      <c r="G26" s="11"/>
      <c r="H26" s="48"/>
      <c r="L26" s="48"/>
      <c r="M26" s="48"/>
    </row>
    <row r="27" spans="1:13" ht="15">
      <c r="A27" s="49" t="s">
        <v>444</v>
      </c>
      <c r="B27" s="60" t="s">
        <v>183</v>
      </c>
      <c r="C27" s="49" t="s">
        <v>1196</v>
      </c>
      <c r="D27" s="50"/>
      <c r="E27" s="50"/>
      <c r="F27" s="50"/>
      <c r="H27" s="48"/>
      <c r="L27" s="48"/>
      <c r="M27" s="48"/>
    </row>
    <row r="28" spans="1:13" ht="15">
      <c r="A28" s="83" t="s">
        <v>445</v>
      </c>
      <c r="B28" s="60" t="s">
        <v>184</v>
      </c>
      <c r="C28" s="49" t="s">
        <v>1196</v>
      </c>
      <c r="D28" s="50"/>
      <c r="E28" s="50"/>
      <c r="F28" s="50"/>
      <c r="H28" s="48"/>
      <c r="L28" s="48"/>
      <c r="M28" s="48"/>
    </row>
    <row r="29" spans="1:13" ht="30">
      <c r="A29" s="83" t="s">
        <v>446</v>
      </c>
      <c r="B29" s="60" t="s">
        <v>40</v>
      </c>
      <c r="C29" s="58" t="s">
        <v>1197</v>
      </c>
      <c r="E29" s="50"/>
      <c r="F29" s="50"/>
      <c r="H29" s="48"/>
      <c r="L29" s="48"/>
      <c r="M29" s="48"/>
    </row>
    <row r="30" spans="1:13" ht="15" outlineLevel="1">
      <c r="A30" s="83" t="s">
        <v>447</v>
      </c>
      <c r="B30" s="60"/>
      <c r="E30" s="50"/>
      <c r="F30" s="50"/>
      <c r="H30" s="48"/>
      <c r="L30" s="48"/>
      <c r="M30" s="48"/>
    </row>
    <row r="31" spans="1:13" ht="15" outlineLevel="1">
      <c r="A31" s="83" t="s">
        <v>448</v>
      </c>
      <c r="B31" s="60"/>
      <c r="E31" s="50"/>
      <c r="F31" s="50"/>
      <c r="H31" s="48"/>
      <c r="L31" s="48"/>
      <c r="M31" s="48"/>
    </row>
    <row r="32" spans="1:13" ht="15" outlineLevel="1">
      <c r="A32" s="83" t="s">
        <v>449</v>
      </c>
      <c r="B32" s="60"/>
      <c r="E32" s="50"/>
      <c r="F32" s="50"/>
      <c r="H32" s="48"/>
      <c r="L32" s="48"/>
      <c r="M32" s="48"/>
    </row>
    <row r="33" spans="1:13" ht="15" outlineLevel="1">
      <c r="A33" s="83" t="s">
        <v>450</v>
      </c>
      <c r="B33" s="60"/>
      <c r="E33" s="50"/>
      <c r="F33" s="50"/>
      <c r="H33" s="48"/>
      <c r="L33" s="48"/>
      <c r="M33" s="48"/>
    </row>
    <row r="34" spans="1:13" ht="15" outlineLevel="1">
      <c r="A34" s="83" t="s">
        <v>451</v>
      </c>
      <c r="B34" s="60"/>
      <c r="E34" s="50"/>
      <c r="F34" s="50"/>
      <c r="H34" s="48"/>
      <c r="L34" s="48"/>
      <c r="M34" s="48"/>
    </row>
    <row r="35" spans="1:13" ht="15" outlineLevel="1">
      <c r="A35" s="83" t="s">
        <v>452</v>
      </c>
      <c r="B35" s="8"/>
      <c r="E35" s="50"/>
      <c r="F35" s="50"/>
      <c r="H35" s="48"/>
      <c r="L35" s="48"/>
      <c r="M35" s="48"/>
    </row>
    <row r="36" spans="1:13" ht="18.75">
      <c r="A36" s="13"/>
      <c r="B36" s="13" t="s">
        <v>61</v>
      </c>
      <c r="C36" s="13"/>
      <c r="D36" s="10"/>
      <c r="E36" s="10"/>
      <c r="F36" s="10"/>
      <c r="G36" s="11"/>
      <c r="H36" s="48"/>
      <c r="L36" s="48"/>
      <c r="M36" s="48"/>
    </row>
    <row r="37" spans="1:13" ht="15" customHeight="1">
      <c r="A37" s="54"/>
      <c r="B37" s="56" t="s">
        <v>758</v>
      </c>
      <c r="C37" s="54" t="s">
        <v>82</v>
      </c>
      <c r="D37" s="54"/>
      <c r="E37" s="42"/>
      <c r="F37" s="55"/>
      <c r="G37" s="55"/>
      <c r="H37" s="48"/>
      <c r="L37" s="48"/>
      <c r="M37" s="48"/>
    </row>
    <row r="38" spans="1:13" ht="15">
      <c r="A38" s="49" t="s">
        <v>453</v>
      </c>
      <c r="B38" s="50" t="s">
        <v>132</v>
      </c>
      <c r="C38" s="104">
        <v>13436.25746054</v>
      </c>
      <c r="F38" s="50"/>
      <c r="H38" s="48"/>
      <c r="L38" s="48"/>
      <c r="M38" s="48"/>
    </row>
    <row r="39" spans="1:13" ht="15">
      <c r="A39" s="83" t="s">
        <v>454</v>
      </c>
      <c r="B39" s="50" t="s">
        <v>133</v>
      </c>
      <c r="C39" s="104">
        <v>4972.073645</v>
      </c>
      <c r="F39" s="50"/>
      <c r="H39" s="48"/>
      <c r="L39" s="48"/>
      <c r="M39" s="48"/>
    </row>
    <row r="40" spans="1:13" ht="15" outlineLevel="1">
      <c r="A40" s="83" t="s">
        <v>455</v>
      </c>
      <c r="B40" s="66" t="s">
        <v>234</v>
      </c>
      <c r="C40" s="78" t="s">
        <v>185</v>
      </c>
      <c r="F40" s="50"/>
      <c r="H40" s="48"/>
      <c r="L40" s="48"/>
      <c r="M40" s="48"/>
    </row>
    <row r="41" spans="1:13" ht="15" outlineLevel="1">
      <c r="A41" s="83" t="s">
        <v>456</v>
      </c>
      <c r="B41" s="66" t="s">
        <v>235</v>
      </c>
      <c r="C41" s="78" t="s">
        <v>185</v>
      </c>
      <c r="F41" s="50"/>
      <c r="H41" s="48"/>
      <c r="L41" s="48"/>
      <c r="M41" s="48"/>
    </row>
    <row r="42" spans="1:13" ht="15" outlineLevel="1">
      <c r="A42" s="83" t="s">
        <v>457</v>
      </c>
      <c r="B42" s="50"/>
      <c r="F42" s="50"/>
      <c r="H42" s="48"/>
      <c r="L42" s="48"/>
      <c r="M42" s="48"/>
    </row>
    <row r="43" spans="1:13" ht="15" outlineLevel="1">
      <c r="A43" s="83" t="s">
        <v>458</v>
      </c>
      <c r="B43" s="50"/>
      <c r="F43" s="50"/>
      <c r="H43" s="48"/>
      <c r="L43" s="48"/>
      <c r="M43" s="48"/>
    </row>
    <row r="44" spans="1:13" ht="15" customHeight="1">
      <c r="A44" s="54"/>
      <c r="B44" s="56" t="s">
        <v>759</v>
      </c>
      <c r="C44" s="54" t="s">
        <v>27</v>
      </c>
      <c r="D44" s="54" t="s">
        <v>28</v>
      </c>
      <c r="E44" s="42"/>
      <c r="F44" s="55" t="s">
        <v>129</v>
      </c>
      <c r="G44" s="55" t="s">
        <v>160</v>
      </c>
      <c r="H44" s="48"/>
      <c r="L44" s="48"/>
      <c r="M44" s="48"/>
    </row>
    <row r="45" spans="1:13" ht="15">
      <c r="A45" s="83" t="s">
        <v>459</v>
      </c>
      <c r="B45" s="79" t="s">
        <v>236</v>
      </c>
      <c r="C45" s="105">
        <v>0.25</v>
      </c>
      <c r="D45" s="87">
        <f>(C38-C39)/C39</f>
        <v>1.702344820264624</v>
      </c>
      <c r="E45" s="83"/>
      <c r="F45" s="105">
        <v>0.25</v>
      </c>
      <c r="G45" s="83" t="s">
        <v>1341</v>
      </c>
      <c r="H45" s="48"/>
      <c r="L45" s="48"/>
      <c r="M45" s="48"/>
    </row>
    <row r="46" spans="1:13" ht="15" outlineLevel="1">
      <c r="A46" s="83" t="s">
        <v>460</v>
      </c>
      <c r="B46" s="84" t="s">
        <v>1158</v>
      </c>
      <c r="C46" s="105">
        <v>0.25</v>
      </c>
      <c r="D46" s="87">
        <f>(10093.20698465-C39)/C39</f>
        <v>1.0299793819023368</v>
      </c>
      <c r="E46" s="83"/>
      <c r="F46" s="105">
        <v>0.25</v>
      </c>
      <c r="G46" s="83" t="s">
        <v>1341</v>
      </c>
      <c r="H46" s="48"/>
      <c r="L46" s="48"/>
      <c r="M46" s="48"/>
    </row>
    <row r="47" spans="1:13" ht="15" outlineLevel="1">
      <c r="A47" s="83" t="s">
        <v>461</v>
      </c>
      <c r="B47" s="84"/>
      <c r="G47" s="49"/>
      <c r="H47" s="48"/>
      <c r="L47" s="48"/>
      <c r="M47" s="48"/>
    </row>
    <row r="48" spans="1:13" ht="15" outlineLevel="1">
      <c r="A48" s="83" t="s">
        <v>462</v>
      </c>
      <c r="B48" s="84"/>
      <c r="G48" s="49"/>
      <c r="H48" s="48"/>
      <c r="L48" s="48"/>
      <c r="M48" s="48"/>
    </row>
    <row r="49" spans="1:13" ht="15" outlineLevel="1">
      <c r="A49" s="83" t="s">
        <v>463</v>
      </c>
      <c r="B49" s="45"/>
      <c r="G49" s="49"/>
      <c r="H49" s="48"/>
      <c r="L49" s="48"/>
      <c r="M49" s="48"/>
    </row>
    <row r="50" spans="1:13" ht="15" outlineLevel="1">
      <c r="A50" s="83" t="s">
        <v>464</v>
      </c>
      <c r="B50" s="45"/>
      <c r="G50" s="49"/>
      <c r="H50" s="48"/>
      <c r="L50" s="48"/>
      <c r="M50" s="48"/>
    </row>
    <row r="51" spans="1:13" ht="15" outlineLevel="1">
      <c r="A51" s="83" t="s">
        <v>465</v>
      </c>
      <c r="B51" s="45"/>
      <c r="G51" s="49"/>
      <c r="H51" s="48"/>
      <c r="L51" s="48"/>
      <c r="M51" s="48"/>
    </row>
    <row r="52" spans="1:13" ht="15" customHeight="1">
      <c r="A52" s="54"/>
      <c r="B52" s="56" t="s">
        <v>760</v>
      </c>
      <c r="C52" s="54" t="s">
        <v>82</v>
      </c>
      <c r="D52" s="54"/>
      <c r="E52" s="42"/>
      <c r="F52" s="55" t="s">
        <v>145</v>
      </c>
      <c r="G52" s="55"/>
      <c r="H52" s="48"/>
      <c r="L52" s="48"/>
      <c r="M52" s="48"/>
    </row>
    <row r="53" spans="1:13" ht="15">
      <c r="A53" s="83" t="s">
        <v>466</v>
      </c>
      <c r="B53" s="50" t="s">
        <v>33</v>
      </c>
      <c r="C53" s="104">
        <v>13436.25746054</v>
      </c>
      <c r="E53" s="51"/>
      <c r="F53" s="43">
        <f>IF($C$58=0,"",IF(C53="[for completion]","",C53/$C$58))</f>
        <v>1</v>
      </c>
      <c r="G53" s="43"/>
      <c r="H53" s="48"/>
      <c r="L53" s="48"/>
      <c r="M53" s="48"/>
    </row>
    <row r="54" spans="1:13" ht="15">
      <c r="A54" s="83" t="s">
        <v>467</v>
      </c>
      <c r="B54" s="50" t="s">
        <v>182</v>
      </c>
      <c r="C54" s="49">
        <v>0</v>
      </c>
      <c r="E54" s="51"/>
      <c r="F54" s="43">
        <f>IF($C$58=0,"",IF(C54="[for completion]","",C54/$C$58))</f>
        <v>0</v>
      </c>
      <c r="G54" s="43"/>
      <c r="H54" s="48"/>
      <c r="L54" s="48"/>
      <c r="M54" s="48"/>
    </row>
    <row r="55" spans="1:13" ht="15">
      <c r="A55" s="83" t="s">
        <v>468</v>
      </c>
      <c r="B55" s="79" t="s">
        <v>155</v>
      </c>
      <c r="C55" s="83">
        <v>0</v>
      </c>
      <c r="D55" s="83"/>
      <c r="E55" s="51"/>
      <c r="F55" s="43"/>
      <c r="G55" s="43"/>
      <c r="H55" s="48"/>
      <c r="I55" s="83"/>
      <c r="J55" s="83"/>
      <c r="K55" s="83"/>
      <c r="L55" s="48"/>
      <c r="M55" s="48"/>
    </row>
    <row r="56" spans="1:13" ht="15">
      <c r="A56" s="83" t="s">
        <v>469</v>
      </c>
      <c r="B56" s="50" t="s">
        <v>55</v>
      </c>
      <c r="C56" s="49">
        <v>0</v>
      </c>
      <c r="E56" s="51"/>
      <c r="F56" s="43">
        <f>IF($C$58=0,"",IF(C56="[for completion]","",C56/$C$58))</f>
        <v>0</v>
      </c>
      <c r="G56" s="43"/>
      <c r="H56" s="48"/>
      <c r="L56" s="48"/>
      <c r="M56" s="48"/>
    </row>
    <row r="57" spans="1:13" ht="15">
      <c r="A57" s="83" t="s">
        <v>470</v>
      </c>
      <c r="B57" s="49" t="s">
        <v>2</v>
      </c>
      <c r="C57" s="49">
        <v>0</v>
      </c>
      <c r="E57" s="51"/>
      <c r="F57" s="43">
        <f>IF($C$58=0,"",IF(C57="[for completion]","",C57/$C$58))</f>
        <v>0</v>
      </c>
      <c r="G57" s="43"/>
      <c r="H57" s="48"/>
      <c r="L57" s="48"/>
      <c r="M57" s="48"/>
    </row>
    <row r="58" spans="1:13" ht="15">
      <c r="A58" s="83" t="s">
        <v>471</v>
      </c>
      <c r="B58" s="52" t="s">
        <v>1</v>
      </c>
      <c r="C58" s="104">
        <f>SUM(C53:C57)</f>
        <v>13436.25746054</v>
      </c>
      <c r="D58" s="51"/>
      <c r="E58" s="51"/>
      <c r="F58" s="43">
        <f>SUM(F53:F57)</f>
        <v>1</v>
      </c>
      <c r="G58" s="43"/>
      <c r="H58" s="48"/>
      <c r="L58" s="48"/>
      <c r="M58" s="48"/>
    </row>
    <row r="59" spans="1:13" ht="15" outlineLevel="1">
      <c r="A59" s="83" t="s">
        <v>472</v>
      </c>
      <c r="B59" s="63" t="s">
        <v>154</v>
      </c>
      <c r="C59" s="83"/>
      <c r="E59" s="51"/>
      <c r="F59" s="43">
        <f aca="true" t="shared" si="0" ref="F59:F64">IF($C$58=0,"",IF(C59="[for completion]","",C59/$C$58))</f>
        <v>0</v>
      </c>
      <c r="G59" s="43"/>
      <c r="H59" s="48"/>
      <c r="L59" s="48"/>
      <c r="M59" s="48"/>
    </row>
    <row r="60" spans="1:13" ht="15" outlineLevel="1">
      <c r="A60" s="83" t="s">
        <v>473</v>
      </c>
      <c r="B60" s="63" t="s">
        <v>154</v>
      </c>
      <c r="E60" s="51"/>
      <c r="F60" s="43">
        <f t="shared" si="0"/>
        <v>0</v>
      </c>
      <c r="G60" s="43"/>
      <c r="H60" s="48"/>
      <c r="L60" s="48"/>
      <c r="M60" s="48"/>
    </row>
    <row r="61" spans="1:13" ht="15" outlineLevel="1">
      <c r="A61" s="83" t="s">
        <v>474</v>
      </c>
      <c r="B61" s="63" t="s">
        <v>154</v>
      </c>
      <c r="E61" s="51"/>
      <c r="F61" s="43">
        <f t="shared" si="0"/>
        <v>0</v>
      </c>
      <c r="G61" s="43"/>
      <c r="H61" s="48"/>
      <c r="L61" s="48"/>
      <c r="M61" s="48"/>
    </row>
    <row r="62" spans="1:13" ht="15" outlineLevel="1">
      <c r="A62" s="83" t="s">
        <v>475</v>
      </c>
      <c r="B62" s="63" t="s">
        <v>154</v>
      </c>
      <c r="E62" s="51"/>
      <c r="F62" s="43">
        <f t="shared" si="0"/>
        <v>0</v>
      </c>
      <c r="G62" s="43"/>
      <c r="H62" s="48"/>
      <c r="L62" s="48"/>
      <c r="M62" s="48"/>
    </row>
    <row r="63" spans="1:13" ht="15" outlineLevel="1">
      <c r="A63" s="83" t="s">
        <v>476</v>
      </c>
      <c r="B63" s="63" t="s">
        <v>154</v>
      </c>
      <c r="E63" s="51"/>
      <c r="F63" s="43">
        <f t="shared" si="0"/>
        <v>0</v>
      </c>
      <c r="G63" s="43"/>
      <c r="H63" s="48"/>
      <c r="L63" s="48"/>
      <c r="M63" s="48"/>
    </row>
    <row r="64" spans="1:13" ht="15" outlineLevel="1">
      <c r="A64" s="83" t="s">
        <v>477</v>
      </c>
      <c r="B64" s="63" t="s">
        <v>154</v>
      </c>
      <c r="C64" s="47"/>
      <c r="D64" s="47"/>
      <c r="E64" s="47"/>
      <c r="F64" s="43">
        <f t="shared" si="0"/>
        <v>0</v>
      </c>
      <c r="G64" s="44"/>
      <c r="H64" s="48"/>
      <c r="L64" s="48"/>
      <c r="M64" s="48"/>
    </row>
    <row r="65" spans="1:13" ht="15" customHeight="1">
      <c r="A65" s="54"/>
      <c r="B65" s="56" t="s">
        <v>761</v>
      </c>
      <c r="C65" s="54" t="s">
        <v>1151</v>
      </c>
      <c r="D65" s="54" t="s">
        <v>1152</v>
      </c>
      <c r="E65" s="42"/>
      <c r="F65" s="55" t="s">
        <v>1153</v>
      </c>
      <c r="G65" s="107" t="s">
        <v>1154</v>
      </c>
      <c r="H65" s="48"/>
      <c r="L65" s="48"/>
      <c r="M65" s="48"/>
    </row>
    <row r="66" spans="1:13" ht="15">
      <c r="A66" s="83" t="s">
        <v>478</v>
      </c>
      <c r="B66" s="50" t="s">
        <v>81</v>
      </c>
      <c r="C66" s="49">
        <v>17.35</v>
      </c>
      <c r="D66" s="49" t="s">
        <v>186</v>
      </c>
      <c r="E66" s="41"/>
      <c r="F66" s="38"/>
      <c r="G66" s="37"/>
      <c r="H66" s="48"/>
      <c r="L66" s="48"/>
      <c r="M66" s="48"/>
    </row>
    <row r="67" spans="2:13" ht="15">
      <c r="B67" s="50"/>
      <c r="C67" s="41"/>
      <c r="D67" s="41"/>
      <c r="E67" s="41"/>
      <c r="F67" s="37"/>
      <c r="G67" s="37"/>
      <c r="H67" s="48"/>
      <c r="L67" s="48"/>
      <c r="M67" s="48"/>
    </row>
    <row r="68" spans="2:13" ht="15">
      <c r="B68" s="50" t="s">
        <v>78</v>
      </c>
      <c r="E68" s="41"/>
      <c r="F68" s="37"/>
      <c r="G68" s="37"/>
      <c r="H68" s="48"/>
      <c r="L68" s="48"/>
      <c r="M68" s="48"/>
    </row>
    <row r="69" spans="1:13" ht="15">
      <c r="A69" s="83" t="s">
        <v>479</v>
      </c>
      <c r="B69" s="4" t="s">
        <v>11</v>
      </c>
      <c r="C69" s="104">
        <v>636.15090488</v>
      </c>
      <c r="D69" s="83" t="s">
        <v>186</v>
      </c>
      <c r="E69" s="4"/>
      <c r="F69" s="43">
        <f aca="true" t="shared" si="1" ref="F69:F75">IF($C$76=0,"",IF(C69="[for completion]","",C69/$C$76))</f>
        <v>0.04734584066644055</v>
      </c>
      <c r="G69" s="43">
        <f>IF($D$76=0,"",IF(D69="[Mark as ND1 if not relevant]","",D69/$D$76))</f>
      </c>
      <c r="H69" s="48"/>
      <c r="L69" s="48"/>
      <c r="M69" s="48"/>
    </row>
    <row r="70" spans="1:13" ht="15">
      <c r="A70" s="83" t="s">
        <v>480</v>
      </c>
      <c r="B70" s="4" t="s">
        <v>5</v>
      </c>
      <c r="C70" s="104">
        <v>156.03831184</v>
      </c>
      <c r="D70" s="83" t="s">
        <v>186</v>
      </c>
      <c r="E70" s="4"/>
      <c r="F70" s="43">
        <f t="shared" si="1"/>
        <v>0.01161322729177064</v>
      </c>
      <c r="G70" s="43">
        <f aca="true" t="shared" si="2" ref="G70:G75">IF($D$76=0,"",IF(D70="[Mark as ND1 if not relevant]","",D70/$D$76))</f>
      </c>
      <c r="H70" s="48"/>
      <c r="L70" s="48"/>
      <c r="M70" s="48"/>
    </row>
    <row r="71" spans="1:13" ht="15">
      <c r="A71" s="83" t="s">
        <v>481</v>
      </c>
      <c r="B71" s="4" t="s">
        <v>6</v>
      </c>
      <c r="C71" s="104">
        <v>129.27520665</v>
      </c>
      <c r="D71" s="83" t="s">
        <v>186</v>
      </c>
      <c r="E71" s="4"/>
      <c r="F71" s="43">
        <f t="shared" si="1"/>
        <v>0.009621370164248435</v>
      </c>
      <c r="G71" s="43">
        <f t="shared" si="2"/>
      </c>
      <c r="H71" s="48"/>
      <c r="L71" s="48"/>
      <c r="M71" s="48"/>
    </row>
    <row r="72" spans="1:13" ht="15">
      <c r="A72" s="83" t="s">
        <v>482</v>
      </c>
      <c r="B72" s="4" t="s">
        <v>7</v>
      </c>
      <c r="C72" s="104">
        <v>140.56183847</v>
      </c>
      <c r="D72" s="83" t="s">
        <v>186</v>
      </c>
      <c r="E72" s="4"/>
      <c r="F72" s="43">
        <f t="shared" si="1"/>
        <v>0.010461383229876785</v>
      </c>
      <c r="G72" s="43">
        <f t="shared" si="2"/>
      </c>
      <c r="H72" s="48"/>
      <c r="L72" s="48"/>
      <c r="M72" s="48"/>
    </row>
    <row r="73" spans="1:13" ht="15">
      <c r="A73" s="83" t="s">
        <v>483</v>
      </c>
      <c r="B73" s="4" t="s">
        <v>8</v>
      </c>
      <c r="C73" s="104">
        <v>212.12938275</v>
      </c>
      <c r="D73" s="83" t="s">
        <v>186</v>
      </c>
      <c r="E73" s="4"/>
      <c r="F73" s="43">
        <f t="shared" si="1"/>
        <v>0.015787832539900924</v>
      </c>
      <c r="G73" s="43">
        <f t="shared" si="2"/>
      </c>
      <c r="H73" s="48"/>
      <c r="L73" s="48"/>
      <c r="M73" s="48"/>
    </row>
    <row r="74" spans="1:13" ht="15">
      <c r="A74" s="83" t="s">
        <v>484</v>
      </c>
      <c r="B74" s="4" t="s">
        <v>9</v>
      </c>
      <c r="C74" s="104">
        <v>1848.2956216</v>
      </c>
      <c r="D74" s="83" t="s">
        <v>186</v>
      </c>
      <c r="E74" s="4"/>
      <c r="F74" s="43">
        <f t="shared" si="1"/>
        <v>0.13756030107551373</v>
      </c>
      <c r="G74" s="43">
        <f t="shared" si="2"/>
      </c>
      <c r="H74" s="48"/>
      <c r="L74" s="48"/>
      <c r="M74" s="48"/>
    </row>
    <row r="75" spans="1:13" ht="15">
      <c r="A75" s="83" t="s">
        <v>485</v>
      </c>
      <c r="B75" s="4" t="s">
        <v>10</v>
      </c>
      <c r="C75" s="104">
        <v>10313.80619435</v>
      </c>
      <c r="D75" s="83" t="s">
        <v>186</v>
      </c>
      <c r="E75" s="4"/>
      <c r="F75" s="43">
        <f t="shared" si="1"/>
        <v>0.7676100450322488</v>
      </c>
      <c r="G75" s="43">
        <f t="shared" si="2"/>
      </c>
      <c r="H75" s="48"/>
      <c r="L75" s="48"/>
      <c r="M75" s="48"/>
    </row>
    <row r="76" spans="1:13" ht="15">
      <c r="A76" s="83" t="s">
        <v>486</v>
      </c>
      <c r="B76" s="5" t="s">
        <v>1</v>
      </c>
      <c r="C76" s="106">
        <f>SUM(C69:C75)</f>
        <v>13436.25746054</v>
      </c>
      <c r="D76" s="51">
        <f>SUM(D69:D75)</f>
        <v>0</v>
      </c>
      <c r="E76" s="50"/>
      <c r="F76" s="44">
        <f>SUM(F69:F75)</f>
        <v>0.9999999999999999</v>
      </c>
      <c r="G76" s="44">
        <f>SUM(G69:G75)</f>
        <v>0</v>
      </c>
      <c r="H76" s="48"/>
      <c r="L76" s="48"/>
      <c r="M76" s="48"/>
    </row>
    <row r="77" spans="1:13" ht="15" outlineLevel="1">
      <c r="A77" s="83" t="s">
        <v>487</v>
      </c>
      <c r="B77" s="61" t="s">
        <v>42</v>
      </c>
      <c r="C77" s="51"/>
      <c r="D77" s="51"/>
      <c r="E77" s="50"/>
      <c r="F77" s="43">
        <f>IF($C$76=0,"",IF(C77="[for completion]","",C77/$C$76))</f>
        <v>0</v>
      </c>
      <c r="G77" s="43">
        <f aca="true" t="shared" si="3" ref="G77:G86">IF($D$76=0,"",IF(D77="[for completion]","",D77/$D$76))</f>
      </c>
      <c r="H77" s="48"/>
      <c r="L77" s="48"/>
      <c r="M77" s="48"/>
    </row>
    <row r="78" spans="1:13" ht="15" outlineLevel="1">
      <c r="A78" s="83" t="s">
        <v>488</v>
      </c>
      <c r="B78" s="61" t="s">
        <v>43</v>
      </c>
      <c r="C78" s="51"/>
      <c r="D78" s="51"/>
      <c r="E78" s="50"/>
      <c r="F78" s="43">
        <f aca="true" t="shared" si="4" ref="F78:F86">IF($C$76=0,"",IF(C78="[for completion]","",C78/$C$76))</f>
        <v>0</v>
      </c>
      <c r="G78" s="43">
        <f t="shared" si="3"/>
      </c>
      <c r="H78" s="48"/>
      <c r="L78" s="48"/>
      <c r="M78" s="48"/>
    </row>
    <row r="79" spans="1:13" ht="15" outlineLevel="1">
      <c r="A79" s="83" t="s">
        <v>489</v>
      </c>
      <c r="B79" s="61" t="s">
        <v>44</v>
      </c>
      <c r="C79" s="51"/>
      <c r="D79" s="51"/>
      <c r="E79" s="50"/>
      <c r="F79" s="43">
        <f t="shared" si="4"/>
        <v>0</v>
      </c>
      <c r="G79" s="43">
        <f t="shared" si="3"/>
      </c>
      <c r="H79" s="48"/>
      <c r="L79" s="48"/>
      <c r="M79" s="48"/>
    </row>
    <row r="80" spans="1:13" ht="15" outlineLevel="1">
      <c r="A80" s="83" t="s">
        <v>490</v>
      </c>
      <c r="B80" s="61" t="s">
        <v>46</v>
      </c>
      <c r="C80" s="51"/>
      <c r="D80" s="51"/>
      <c r="E80" s="50"/>
      <c r="F80" s="43">
        <f t="shared" si="4"/>
        <v>0</v>
      </c>
      <c r="G80" s="43">
        <f t="shared" si="3"/>
      </c>
      <c r="H80" s="48"/>
      <c r="L80" s="48"/>
      <c r="M80" s="48"/>
    </row>
    <row r="81" spans="1:13" ht="15" outlineLevel="1">
      <c r="A81" s="83" t="s">
        <v>491</v>
      </c>
      <c r="B81" s="61" t="s">
        <v>47</v>
      </c>
      <c r="C81" s="51"/>
      <c r="D81" s="51"/>
      <c r="E81" s="50"/>
      <c r="F81" s="43">
        <f t="shared" si="4"/>
        <v>0</v>
      </c>
      <c r="G81" s="43">
        <f t="shared" si="3"/>
      </c>
      <c r="H81" s="48"/>
      <c r="L81" s="48"/>
      <c r="M81" s="48"/>
    </row>
    <row r="82" spans="1:13" ht="15" outlineLevel="1">
      <c r="A82" s="83" t="s">
        <v>492</v>
      </c>
      <c r="B82" s="61"/>
      <c r="C82" s="51"/>
      <c r="D82" s="51"/>
      <c r="E82" s="50"/>
      <c r="F82" s="43"/>
      <c r="G82" s="43"/>
      <c r="H82" s="48"/>
      <c r="L82" s="48"/>
      <c r="M82" s="48"/>
    </row>
    <row r="83" spans="1:13" ht="15" outlineLevel="1">
      <c r="A83" s="83" t="s">
        <v>493</v>
      </c>
      <c r="B83" s="61"/>
      <c r="C83" s="51"/>
      <c r="D83" s="51"/>
      <c r="E83" s="50"/>
      <c r="F83" s="43"/>
      <c r="G83" s="43"/>
      <c r="H83" s="48"/>
      <c r="L83" s="48"/>
      <c r="M83" s="48"/>
    </row>
    <row r="84" spans="1:13" ht="15" outlineLevel="1">
      <c r="A84" s="83" t="s">
        <v>494</v>
      </c>
      <c r="B84" s="61"/>
      <c r="C84" s="51"/>
      <c r="D84" s="51"/>
      <c r="E84" s="50"/>
      <c r="F84" s="43"/>
      <c r="G84" s="43"/>
      <c r="H84" s="48"/>
      <c r="L84" s="48"/>
      <c r="M84" s="48"/>
    </row>
    <row r="85" spans="1:13" ht="15" outlineLevel="1">
      <c r="A85" s="83" t="s">
        <v>495</v>
      </c>
      <c r="B85" s="5"/>
      <c r="C85" s="51"/>
      <c r="D85" s="51"/>
      <c r="E85" s="50"/>
      <c r="F85" s="43">
        <f t="shared" si="4"/>
        <v>0</v>
      </c>
      <c r="G85" s="43">
        <f t="shared" si="3"/>
      </c>
      <c r="H85" s="48"/>
      <c r="L85" s="48"/>
      <c r="M85" s="48"/>
    </row>
    <row r="86" spans="1:13" ht="15" outlineLevel="1">
      <c r="A86" s="83" t="s">
        <v>496</v>
      </c>
      <c r="B86" s="61"/>
      <c r="C86" s="51"/>
      <c r="D86" s="51"/>
      <c r="E86" s="50"/>
      <c r="F86" s="43">
        <f t="shared" si="4"/>
        <v>0</v>
      </c>
      <c r="G86" s="43">
        <f t="shared" si="3"/>
      </c>
      <c r="H86" s="48"/>
      <c r="L86" s="48"/>
      <c r="M86" s="48"/>
    </row>
    <row r="87" spans="1:13" ht="15" customHeight="1">
      <c r="A87" s="54"/>
      <c r="B87" s="56" t="s">
        <v>762</v>
      </c>
      <c r="C87" s="54" t="s">
        <v>1155</v>
      </c>
      <c r="D87" s="54" t="s">
        <v>1149</v>
      </c>
      <c r="E87" s="42"/>
      <c r="F87" s="55" t="s">
        <v>1156</v>
      </c>
      <c r="G87" s="55" t="s">
        <v>1150</v>
      </c>
      <c r="H87" s="48"/>
      <c r="L87" s="48"/>
      <c r="M87" s="48"/>
    </row>
    <row r="88" spans="1:13" ht="15">
      <c r="A88" s="83" t="s">
        <v>497</v>
      </c>
      <c r="B88" s="50" t="s">
        <v>81</v>
      </c>
      <c r="C88" s="49">
        <v>5.63</v>
      </c>
      <c r="D88" s="83" t="s">
        <v>186</v>
      </c>
      <c r="E88" s="41"/>
      <c r="F88" s="38"/>
      <c r="G88" s="37"/>
      <c r="H88" s="48"/>
      <c r="L88" s="48"/>
      <c r="M88" s="48"/>
    </row>
    <row r="89" spans="2:13" ht="15">
      <c r="B89" s="50"/>
      <c r="C89" s="41"/>
      <c r="D89" s="41"/>
      <c r="E89" s="41"/>
      <c r="F89" s="37"/>
      <c r="G89" s="37"/>
      <c r="H89" s="48"/>
      <c r="L89" s="48"/>
      <c r="M89" s="48"/>
    </row>
    <row r="90" spans="1:13" ht="15">
      <c r="A90" s="83" t="s">
        <v>498</v>
      </c>
      <c r="B90" s="50" t="s">
        <v>78</v>
      </c>
      <c r="E90" s="41"/>
      <c r="F90" s="37"/>
      <c r="G90" s="37"/>
      <c r="H90" s="48"/>
      <c r="L90" s="48"/>
      <c r="M90" s="48"/>
    </row>
    <row r="91" spans="1:13" ht="15">
      <c r="A91" s="83" t="s">
        <v>499</v>
      </c>
      <c r="B91" s="4" t="s">
        <v>11</v>
      </c>
      <c r="C91" s="104">
        <v>750</v>
      </c>
      <c r="D91" s="83" t="s">
        <v>186</v>
      </c>
      <c r="E91" s="4"/>
      <c r="F91" s="43">
        <f>IF($C$98=0,"",IF(C91="[for completion]","",C91/$C$98))</f>
        <v>0.1508424962197035</v>
      </c>
      <c r="G91" s="43">
        <f>IF($D$98=0,"",IF(D91="[Mark as ND1 if not relevant]","",D91/$D$98))</f>
      </c>
      <c r="H91" s="48"/>
      <c r="L91" s="48"/>
      <c r="M91" s="48"/>
    </row>
    <row r="92" spans="1:13" ht="15">
      <c r="A92" s="83" t="s">
        <v>500</v>
      </c>
      <c r="B92" s="4" t="s">
        <v>5</v>
      </c>
      <c r="C92" s="104">
        <v>905</v>
      </c>
      <c r="D92" s="83" t="s">
        <v>186</v>
      </c>
      <c r="E92" s="4"/>
      <c r="F92" s="43">
        <f aca="true" t="shared" si="5" ref="F92:F108">IF($C$98=0,"",IF(C92="[for completion]","",C92/$C$98))</f>
        <v>0.1820166121051089</v>
      </c>
      <c r="G92" s="43">
        <f aca="true" t="shared" si="6" ref="G92:G97">IF($D$98=0,"",IF(D92="[Mark as ND1 if not relevant]","",D92/$D$98))</f>
      </c>
      <c r="H92" s="48"/>
      <c r="L92" s="48"/>
      <c r="M92" s="48"/>
    </row>
    <row r="93" spans="1:13" ht="15">
      <c r="A93" s="83" t="s">
        <v>501</v>
      </c>
      <c r="B93" s="4" t="s">
        <v>6</v>
      </c>
      <c r="C93" s="104">
        <v>486.258065</v>
      </c>
      <c r="D93" s="83" t="s">
        <v>186</v>
      </c>
      <c r="E93" s="4"/>
      <c r="F93" s="43">
        <f t="shared" si="5"/>
        <v>0.09779784044208378</v>
      </c>
      <c r="G93" s="43">
        <f t="shared" si="6"/>
      </c>
      <c r="H93" s="48"/>
      <c r="L93" s="48"/>
      <c r="M93" s="48"/>
    </row>
    <row r="94" spans="1:13" ht="15">
      <c r="A94" s="83" t="s">
        <v>502</v>
      </c>
      <c r="B94" s="4" t="s">
        <v>7</v>
      </c>
      <c r="C94" s="104">
        <v>520.040651</v>
      </c>
      <c r="D94" s="83" t="s">
        <v>186</v>
      </c>
      <c r="E94" s="4"/>
      <c r="F94" s="43">
        <f t="shared" si="5"/>
        <v>0.1045923065767462</v>
      </c>
      <c r="G94" s="43">
        <f t="shared" si="6"/>
      </c>
      <c r="H94" s="48"/>
      <c r="L94" s="48"/>
      <c r="M94" s="48"/>
    </row>
    <row r="95" spans="1:13" ht="15">
      <c r="A95" s="83" t="s">
        <v>503</v>
      </c>
      <c r="B95" s="4" t="s">
        <v>8</v>
      </c>
      <c r="C95" s="104">
        <v>100</v>
      </c>
      <c r="D95" s="83" t="s">
        <v>186</v>
      </c>
      <c r="E95" s="4"/>
      <c r="F95" s="43">
        <f t="shared" si="5"/>
        <v>0.0201123328292938</v>
      </c>
      <c r="G95" s="43">
        <f t="shared" si="6"/>
      </c>
      <c r="H95" s="48"/>
      <c r="L95" s="48"/>
      <c r="M95" s="48"/>
    </row>
    <row r="96" spans="1:13" ht="15">
      <c r="A96" s="83" t="s">
        <v>504</v>
      </c>
      <c r="B96" s="4" t="s">
        <v>9</v>
      </c>
      <c r="C96" s="104">
        <v>1248.774929</v>
      </c>
      <c r="D96" s="83" t="s">
        <v>186</v>
      </c>
      <c r="E96" s="4"/>
      <c r="F96" s="43">
        <f t="shared" si="5"/>
        <v>0.2511577700092573</v>
      </c>
      <c r="G96" s="43">
        <f t="shared" si="6"/>
      </c>
      <c r="H96" s="48"/>
      <c r="L96" s="48"/>
      <c r="M96" s="48"/>
    </row>
    <row r="97" spans="1:13" ht="15">
      <c r="A97" s="83" t="s">
        <v>505</v>
      </c>
      <c r="B97" s="4" t="s">
        <v>10</v>
      </c>
      <c r="C97" s="104">
        <v>962</v>
      </c>
      <c r="D97" s="83" t="s">
        <v>186</v>
      </c>
      <c r="E97" s="4"/>
      <c r="F97" s="43">
        <f t="shared" si="5"/>
        <v>0.19348064181780636</v>
      </c>
      <c r="G97" s="43">
        <f t="shared" si="6"/>
      </c>
      <c r="H97" s="48"/>
      <c r="L97" s="48"/>
      <c r="M97" s="48"/>
    </row>
    <row r="98" spans="1:13" ht="15">
      <c r="A98" s="83" t="s">
        <v>506</v>
      </c>
      <c r="B98" s="5" t="s">
        <v>1</v>
      </c>
      <c r="C98" s="106">
        <f>SUM(C91:C97)</f>
        <v>4972.073645</v>
      </c>
      <c r="D98" s="51">
        <f>SUM(D91:D97)</f>
        <v>0</v>
      </c>
      <c r="E98" s="50"/>
      <c r="F98" s="110">
        <f>SUM(F91:F97)</f>
        <v>0.9999999999999998</v>
      </c>
      <c r="G98" s="44">
        <f>SUM(G91:G97)</f>
        <v>0</v>
      </c>
      <c r="H98" s="48"/>
      <c r="L98" s="48"/>
      <c r="M98" s="48"/>
    </row>
    <row r="99" spans="1:13" ht="15" outlineLevel="1">
      <c r="A99" s="83" t="s">
        <v>507</v>
      </c>
      <c r="B99" s="61" t="s">
        <v>42</v>
      </c>
      <c r="C99" s="51"/>
      <c r="D99" s="51"/>
      <c r="E99" s="50"/>
      <c r="F99" s="43">
        <f t="shared" si="5"/>
        <v>0</v>
      </c>
      <c r="G99" s="43">
        <f aca="true" t="shared" si="7" ref="G99:G108">IF($D$98=0,"",IF(D99="[for completion]","",D99/$D$98))</f>
      </c>
      <c r="H99" s="48"/>
      <c r="L99" s="48"/>
      <c r="M99" s="48"/>
    </row>
    <row r="100" spans="1:13" ht="15" outlineLevel="1">
      <c r="A100" s="83" t="s">
        <v>508</v>
      </c>
      <c r="B100" s="61" t="s">
        <v>43</v>
      </c>
      <c r="C100" s="51"/>
      <c r="D100" s="51"/>
      <c r="E100" s="50"/>
      <c r="F100" s="43">
        <f t="shared" si="5"/>
        <v>0</v>
      </c>
      <c r="G100" s="43">
        <f t="shared" si="7"/>
      </c>
      <c r="H100" s="48"/>
      <c r="L100" s="48"/>
      <c r="M100" s="48"/>
    </row>
    <row r="101" spans="1:13" ht="15" outlineLevel="1">
      <c r="A101" s="83" t="s">
        <v>509</v>
      </c>
      <c r="B101" s="61" t="s">
        <v>44</v>
      </c>
      <c r="C101" s="51"/>
      <c r="D101" s="51"/>
      <c r="E101" s="50"/>
      <c r="F101" s="43">
        <f t="shared" si="5"/>
        <v>0</v>
      </c>
      <c r="G101" s="43">
        <f t="shared" si="7"/>
      </c>
      <c r="H101" s="48"/>
      <c r="L101" s="48"/>
      <c r="M101" s="48"/>
    </row>
    <row r="102" spans="1:13" ht="15" outlineLevel="1">
      <c r="A102" s="83" t="s">
        <v>510</v>
      </c>
      <c r="B102" s="61" t="s">
        <v>46</v>
      </c>
      <c r="C102" s="51"/>
      <c r="D102" s="51"/>
      <c r="E102" s="50"/>
      <c r="F102" s="43">
        <f t="shared" si="5"/>
        <v>0</v>
      </c>
      <c r="G102" s="43">
        <f t="shared" si="7"/>
      </c>
      <c r="H102" s="48"/>
      <c r="L102" s="48"/>
      <c r="M102" s="48"/>
    </row>
    <row r="103" spans="1:13" ht="15" outlineLevel="1">
      <c r="A103" s="83" t="s">
        <v>511</v>
      </c>
      <c r="B103" s="61" t="s">
        <v>47</v>
      </c>
      <c r="C103" s="51"/>
      <c r="D103" s="51"/>
      <c r="E103" s="50"/>
      <c r="F103" s="43">
        <f t="shared" si="5"/>
        <v>0</v>
      </c>
      <c r="G103" s="43">
        <f t="shared" si="7"/>
      </c>
      <c r="H103" s="48"/>
      <c r="L103" s="48"/>
      <c r="M103" s="48"/>
    </row>
    <row r="104" spans="1:13" ht="15" outlineLevel="1">
      <c r="A104" s="83" t="s">
        <v>512</v>
      </c>
      <c r="B104" s="61"/>
      <c r="C104" s="51"/>
      <c r="D104" s="51"/>
      <c r="E104" s="50"/>
      <c r="F104" s="43"/>
      <c r="G104" s="43"/>
      <c r="H104" s="48"/>
      <c r="L104" s="48"/>
      <c r="M104" s="48"/>
    </row>
    <row r="105" spans="1:13" ht="15" outlineLevel="1">
      <c r="A105" s="83" t="s">
        <v>513</v>
      </c>
      <c r="B105" s="61"/>
      <c r="C105" s="51"/>
      <c r="D105" s="51"/>
      <c r="E105" s="50"/>
      <c r="F105" s="43"/>
      <c r="G105" s="43"/>
      <c r="H105" s="48"/>
      <c r="L105" s="48"/>
      <c r="M105" s="48"/>
    </row>
    <row r="106" spans="1:13" ht="15" outlineLevel="1">
      <c r="A106" s="83" t="s">
        <v>514</v>
      </c>
      <c r="B106" s="5"/>
      <c r="C106" s="51"/>
      <c r="D106" s="51"/>
      <c r="E106" s="50"/>
      <c r="F106" s="43">
        <f t="shared" si="5"/>
        <v>0</v>
      </c>
      <c r="G106" s="43">
        <f t="shared" si="7"/>
      </c>
      <c r="H106" s="48"/>
      <c r="L106" s="48"/>
      <c r="M106" s="48"/>
    </row>
    <row r="107" spans="1:13" ht="15" outlineLevel="1">
      <c r="A107" s="83" t="s">
        <v>515</v>
      </c>
      <c r="B107" s="61"/>
      <c r="C107" s="51"/>
      <c r="D107" s="51"/>
      <c r="E107" s="50"/>
      <c r="F107" s="43">
        <f t="shared" si="5"/>
        <v>0</v>
      </c>
      <c r="G107" s="43">
        <f t="shared" si="7"/>
      </c>
      <c r="H107" s="48"/>
      <c r="L107" s="48"/>
      <c r="M107" s="48"/>
    </row>
    <row r="108" spans="1:13" ht="15" outlineLevel="1">
      <c r="A108" s="83" t="s">
        <v>516</v>
      </c>
      <c r="B108" s="61"/>
      <c r="C108" s="51"/>
      <c r="D108" s="51"/>
      <c r="E108" s="50"/>
      <c r="F108" s="43">
        <f t="shared" si="5"/>
        <v>0</v>
      </c>
      <c r="G108" s="43">
        <f t="shared" si="7"/>
      </c>
      <c r="H108" s="48"/>
      <c r="L108" s="48"/>
      <c r="M108" s="48"/>
    </row>
    <row r="109" spans="1:13" ht="15" customHeight="1">
      <c r="A109" s="54"/>
      <c r="B109" s="56" t="s">
        <v>763</v>
      </c>
      <c r="C109" s="55" t="s">
        <v>83</v>
      </c>
      <c r="D109" s="55" t="s">
        <v>84</v>
      </c>
      <c r="E109" s="42"/>
      <c r="F109" s="55" t="s">
        <v>85</v>
      </c>
      <c r="G109" s="55" t="s">
        <v>86</v>
      </c>
      <c r="H109" s="48"/>
      <c r="L109" s="48"/>
      <c r="M109" s="48"/>
    </row>
    <row r="110" spans="1:14" s="1" customFormat="1" ht="15">
      <c r="A110" s="83" t="s">
        <v>517</v>
      </c>
      <c r="B110" s="50" t="s">
        <v>56</v>
      </c>
      <c r="C110" s="104">
        <v>13436.25746054</v>
      </c>
      <c r="D110" s="83" t="s">
        <v>186</v>
      </c>
      <c r="E110" s="43"/>
      <c r="F110" s="43">
        <f aca="true" t="shared" si="8" ref="F110:F115">IF($C$125=0,"",IF(C110="[for completion]","",C110/$C$125))</f>
        <v>1</v>
      </c>
      <c r="G110" s="43">
        <f aca="true" t="shared" si="9" ref="G110:G115">IF($D$125=0,"",IF(D110="[for completion]","",D110/$D$125))</f>
      </c>
      <c r="H110" s="48"/>
      <c r="I110" s="49"/>
      <c r="J110" s="49"/>
      <c r="K110" s="49"/>
      <c r="L110" s="48"/>
      <c r="M110" s="48"/>
      <c r="N110" s="48"/>
    </row>
    <row r="111" spans="1:14" s="1" customFormat="1" ht="15">
      <c r="A111" s="83" t="s">
        <v>518</v>
      </c>
      <c r="B111" s="50" t="s">
        <v>22</v>
      </c>
      <c r="C111" s="49">
        <v>0</v>
      </c>
      <c r="D111" s="83" t="s">
        <v>186</v>
      </c>
      <c r="E111" s="43"/>
      <c r="F111" s="43">
        <f t="shared" si="8"/>
        <v>0</v>
      </c>
      <c r="G111" s="43">
        <f t="shared" si="9"/>
      </c>
      <c r="H111" s="48"/>
      <c r="I111" s="49"/>
      <c r="J111" s="49"/>
      <c r="K111" s="49"/>
      <c r="L111" s="48"/>
      <c r="M111" s="48"/>
      <c r="N111" s="48"/>
    </row>
    <row r="112" spans="1:14" s="1" customFormat="1" ht="15">
      <c r="A112" s="83" t="s">
        <v>519</v>
      </c>
      <c r="B112" s="50" t="s">
        <v>24</v>
      </c>
      <c r="C112" s="49">
        <v>0</v>
      </c>
      <c r="D112" s="83" t="s">
        <v>186</v>
      </c>
      <c r="E112" s="43"/>
      <c r="F112" s="43">
        <f t="shared" si="8"/>
        <v>0</v>
      </c>
      <c r="G112" s="43">
        <f t="shared" si="9"/>
      </c>
      <c r="H112" s="48"/>
      <c r="I112" s="49"/>
      <c r="J112" s="49"/>
      <c r="K112" s="49"/>
      <c r="L112" s="48"/>
      <c r="M112" s="48"/>
      <c r="N112" s="48"/>
    </row>
    <row r="113" spans="1:14" s="1" customFormat="1" ht="15">
      <c r="A113" s="83" t="s">
        <v>520</v>
      </c>
      <c r="B113" s="79" t="s">
        <v>1148</v>
      </c>
      <c r="C113" s="49">
        <v>0</v>
      </c>
      <c r="D113" s="83" t="s">
        <v>186</v>
      </c>
      <c r="E113" s="43"/>
      <c r="F113" s="43">
        <f t="shared" si="8"/>
        <v>0</v>
      </c>
      <c r="G113" s="43">
        <f t="shared" si="9"/>
      </c>
      <c r="H113" s="48"/>
      <c r="I113" s="49"/>
      <c r="J113" s="49"/>
      <c r="K113" s="49"/>
      <c r="L113" s="48"/>
      <c r="M113" s="48"/>
      <c r="N113" s="48"/>
    </row>
    <row r="114" spans="1:14" s="1" customFormat="1" ht="15">
      <c r="A114" s="83" t="s">
        <v>521</v>
      </c>
      <c r="B114" s="50" t="s">
        <v>23</v>
      </c>
      <c r="C114" s="49">
        <v>0</v>
      </c>
      <c r="D114" s="83" t="s">
        <v>186</v>
      </c>
      <c r="E114" s="43"/>
      <c r="F114" s="43">
        <f t="shared" si="8"/>
        <v>0</v>
      </c>
      <c r="G114" s="43">
        <f t="shared" si="9"/>
      </c>
      <c r="H114" s="48"/>
      <c r="I114" s="49"/>
      <c r="J114" s="49"/>
      <c r="K114" s="49"/>
      <c r="L114" s="48"/>
      <c r="M114" s="48"/>
      <c r="N114" s="48"/>
    </row>
    <row r="115" spans="1:14" s="1" customFormat="1" ht="15">
      <c r="A115" s="83" t="s">
        <v>522</v>
      </c>
      <c r="B115" s="50" t="s">
        <v>25</v>
      </c>
      <c r="C115" s="49">
        <v>0</v>
      </c>
      <c r="D115" s="83" t="s">
        <v>186</v>
      </c>
      <c r="E115" s="50"/>
      <c r="F115" s="43">
        <f t="shared" si="8"/>
        <v>0</v>
      </c>
      <c r="G115" s="43">
        <f t="shared" si="9"/>
      </c>
      <c r="H115" s="48"/>
      <c r="I115" s="49"/>
      <c r="J115" s="49"/>
      <c r="K115" s="49"/>
      <c r="L115" s="48"/>
      <c r="M115" s="48"/>
      <c r="N115" s="48"/>
    </row>
    <row r="116" spans="1:13" ht="15">
      <c r="A116" s="83" t="s">
        <v>523</v>
      </c>
      <c r="B116" s="50" t="s">
        <v>26</v>
      </c>
      <c r="C116" s="49">
        <v>0</v>
      </c>
      <c r="D116" s="83" t="s">
        <v>186</v>
      </c>
      <c r="E116" s="50"/>
      <c r="F116" s="43">
        <f aca="true" t="shared" si="10" ref="F116:F123">IF($C$125=0,"",IF(C116="[for completion]","",C116/$C$125))</f>
        <v>0</v>
      </c>
      <c r="G116" s="43">
        <f aca="true" t="shared" si="11" ref="G116:G121">IF($D$125=0,"",IF(D116="[for completion]","",D116/$D$125))</f>
      </c>
      <c r="H116" s="48"/>
      <c r="L116" s="48"/>
      <c r="M116" s="48"/>
    </row>
    <row r="117" spans="1:13" ht="15">
      <c r="A117" s="83" t="s">
        <v>524</v>
      </c>
      <c r="B117" s="50" t="s">
        <v>135</v>
      </c>
      <c r="C117" s="49">
        <v>0</v>
      </c>
      <c r="D117" s="83" t="s">
        <v>186</v>
      </c>
      <c r="E117" s="50"/>
      <c r="F117" s="43">
        <f t="shared" si="10"/>
        <v>0</v>
      </c>
      <c r="G117" s="43">
        <f t="shared" si="11"/>
      </c>
      <c r="H117" s="48"/>
      <c r="L117" s="48"/>
      <c r="M117" s="48"/>
    </row>
    <row r="118" spans="1:13" ht="15">
      <c r="A118" s="83" t="s">
        <v>525</v>
      </c>
      <c r="B118" s="50" t="s">
        <v>79</v>
      </c>
      <c r="C118" s="49">
        <v>0</v>
      </c>
      <c r="D118" s="83" t="s">
        <v>186</v>
      </c>
      <c r="E118" s="50"/>
      <c r="F118" s="43">
        <f t="shared" si="10"/>
        <v>0</v>
      </c>
      <c r="G118" s="43">
        <f t="shared" si="11"/>
      </c>
      <c r="H118" s="48"/>
      <c r="L118" s="48"/>
      <c r="M118" s="48"/>
    </row>
    <row r="119" spans="1:13" ht="15">
      <c r="A119" s="83" t="s">
        <v>526</v>
      </c>
      <c r="B119" s="50" t="s">
        <v>76</v>
      </c>
      <c r="C119" s="49">
        <v>0</v>
      </c>
      <c r="D119" s="83" t="s">
        <v>186</v>
      </c>
      <c r="E119" s="50"/>
      <c r="F119" s="43">
        <f t="shared" si="10"/>
        <v>0</v>
      </c>
      <c r="G119" s="43">
        <f t="shared" si="11"/>
      </c>
      <c r="H119" s="48"/>
      <c r="L119" s="48"/>
      <c r="M119" s="48"/>
    </row>
    <row r="120" spans="1:13" ht="15">
      <c r="A120" s="83" t="s">
        <v>527</v>
      </c>
      <c r="B120" s="50" t="s">
        <v>80</v>
      </c>
      <c r="C120" s="49">
        <v>0</v>
      </c>
      <c r="D120" s="83" t="s">
        <v>186</v>
      </c>
      <c r="E120" s="50"/>
      <c r="F120" s="43">
        <f t="shared" si="10"/>
        <v>0</v>
      </c>
      <c r="G120" s="43">
        <f t="shared" si="11"/>
      </c>
      <c r="H120" s="48"/>
      <c r="L120" s="48"/>
      <c r="M120" s="48"/>
    </row>
    <row r="121" spans="1:13" ht="15">
      <c r="A121" s="83" t="s">
        <v>528</v>
      </c>
      <c r="B121" s="50" t="s">
        <v>134</v>
      </c>
      <c r="C121" s="49">
        <v>0</v>
      </c>
      <c r="D121" s="83" t="s">
        <v>186</v>
      </c>
      <c r="E121" s="50"/>
      <c r="F121" s="43">
        <f t="shared" si="10"/>
        <v>0</v>
      </c>
      <c r="G121" s="43">
        <f t="shared" si="11"/>
      </c>
      <c r="H121" s="48"/>
      <c r="L121" s="48"/>
      <c r="M121" s="48"/>
    </row>
    <row r="122" spans="1:13" ht="15">
      <c r="A122" s="83" t="s">
        <v>529</v>
      </c>
      <c r="B122" s="50" t="s">
        <v>41</v>
      </c>
      <c r="C122" s="49">
        <v>0</v>
      </c>
      <c r="D122" s="83" t="s">
        <v>186</v>
      </c>
      <c r="E122" s="50"/>
      <c r="F122" s="43">
        <f t="shared" si="10"/>
        <v>0</v>
      </c>
      <c r="G122" s="43"/>
      <c r="H122" s="48"/>
      <c r="L122" s="48"/>
      <c r="M122" s="48"/>
    </row>
    <row r="123" spans="1:13" ht="15">
      <c r="A123" s="83" t="s">
        <v>530</v>
      </c>
      <c r="B123" s="50" t="s">
        <v>77</v>
      </c>
      <c r="C123" s="49">
        <v>0</v>
      </c>
      <c r="D123" s="83" t="s">
        <v>186</v>
      </c>
      <c r="E123" s="50"/>
      <c r="F123" s="43">
        <f t="shared" si="10"/>
        <v>0</v>
      </c>
      <c r="G123" s="43"/>
      <c r="H123" s="48"/>
      <c r="L123" s="48"/>
      <c r="M123" s="48"/>
    </row>
    <row r="124" spans="1:13" ht="15">
      <c r="A124" s="83" t="s">
        <v>531</v>
      </c>
      <c r="B124" s="50" t="s">
        <v>2</v>
      </c>
      <c r="C124" s="49">
        <v>0</v>
      </c>
      <c r="D124" s="83" t="s">
        <v>186</v>
      </c>
      <c r="E124" s="50"/>
      <c r="F124" s="43">
        <f>IF($C$125=0,"",IF(C124="[for completion]","",C124/$C$125))</f>
        <v>0</v>
      </c>
      <c r="G124" s="43">
        <f>IF($D$125=0,"",IF(D124="[for completion]","",D124/$D$125))</f>
      </c>
      <c r="H124" s="48"/>
      <c r="L124" s="48"/>
      <c r="M124" s="48"/>
    </row>
    <row r="125" spans="1:13" ht="15">
      <c r="A125" s="83" t="s">
        <v>532</v>
      </c>
      <c r="B125" s="5" t="s">
        <v>1</v>
      </c>
      <c r="C125" s="104">
        <f>SUM(C110:C124)</f>
        <v>13436.25746054</v>
      </c>
      <c r="D125" s="83"/>
      <c r="E125" s="50"/>
      <c r="F125" s="53">
        <f>SUM(F110:F124)</f>
        <v>1</v>
      </c>
      <c r="G125" s="53">
        <f>SUM(G110:G124)</f>
        <v>0</v>
      </c>
      <c r="H125" s="48"/>
      <c r="L125" s="48"/>
      <c r="M125" s="48"/>
    </row>
    <row r="126" spans="1:13" ht="15" outlineLevel="1">
      <c r="A126" s="83" t="s">
        <v>533</v>
      </c>
      <c r="B126" s="63" t="s">
        <v>154</v>
      </c>
      <c r="E126" s="50"/>
      <c r="F126" s="43">
        <f>IF($C$125=0,"",IF(C126="[for completion]","",C126/$C$125))</f>
        <v>0</v>
      </c>
      <c r="G126" s="43">
        <f>IF($D$125=0,"",IF(D126="[for completion]","",D126/$D$125))</f>
      </c>
      <c r="H126" s="48"/>
      <c r="L126" s="48"/>
      <c r="M126" s="48"/>
    </row>
    <row r="127" spans="1:13" ht="15" outlineLevel="1">
      <c r="A127" s="83" t="s">
        <v>534</v>
      </c>
      <c r="B127" s="63" t="s">
        <v>154</v>
      </c>
      <c r="E127" s="50"/>
      <c r="F127" s="43">
        <f aca="true" t="shared" si="12" ref="F127:F134">IF($C$125=0,"",IF(C127="[for completion]","",C127/$C$125))</f>
        <v>0</v>
      </c>
      <c r="G127" s="43">
        <f aca="true" t="shared" si="13" ref="G127:G134">IF($D$125=0,"",IF(D127="[for completion]","",D127/$D$125))</f>
      </c>
      <c r="H127" s="48"/>
      <c r="L127" s="48"/>
      <c r="M127" s="48"/>
    </row>
    <row r="128" spans="1:13" ht="15" outlineLevel="1">
      <c r="A128" s="83" t="s">
        <v>535</v>
      </c>
      <c r="B128" s="63" t="s">
        <v>154</v>
      </c>
      <c r="E128" s="50"/>
      <c r="F128" s="43">
        <f t="shared" si="12"/>
        <v>0</v>
      </c>
      <c r="G128" s="43">
        <f t="shared" si="13"/>
      </c>
      <c r="H128" s="48"/>
      <c r="L128" s="48"/>
      <c r="M128" s="48"/>
    </row>
    <row r="129" spans="1:13" ht="15" outlineLevel="1">
      <c r="A129" s="83" t="s">
        <v>536</v>
      </c>
      <c r="B129" s="63" t="s">
        <v>154</v>
      </c>
      <c r="E129" s="50"/>
      <c r="F129" s="43">
        <f t="shared" si="12"/>
        <v>0</v>
      </c>
      <c r="G129" s="43">
        <f t="shared" si="13"/>
      </c>
      <c r="H129" s="48"/>
      <c r="L129" s="48"/>
      <c r="M129" s="48"/>
    </row>
    <row r="130" spans="1:13" ht="15" outlineLevel="1">
      <c r="A130" s="83" t="s">
        <v>537</v>
      </c>
      <c r="B130" s="63" t="s">
        <v>154</v>
      </c>
      <c r="E130" s="50"/>
      <c r="F130" s="43">
        <f t="shared" si="12"/>
        <v>0</v>
      </c>
      <c r="G130" s="43">
        <f t="shared" si="13"/>
      </c>
      <c r="H130" s="48"/>
      <c r="L130" s="48"/>
      <c r="M130" s="48"/>
    </row>
    <row r="131" spans="1:13" ht="15" outlineLevel="1">
      <c r="A131" s="83" t="s">
        <v>538</v>
      </c>
      <c r="B131" s="63" t="s">
        <v>154</v>
      </c>
      <c r="E131" s="50"/>
      <c r="F131" s="43">
        <f t="shared" si="12"/>
        <v>0</v>
      </c>
      <c r="G131" s="43">
        <f t="shared" si="13"/>
      </c>
      <c r="H131" s="48"/>
      <c r="L131" s="48"/>
      <c r="M131" s="48"/>
    </row>
    <row r="132" spans="1:13" ht="15" outlineLevel="1">
      <c r="A132" s="83" t="s">
        <v>539</v>
      </c>
      <c r="B132" s="63" t="s">
        <v>154</v>
      </c>
      <c r="E132" s="50"/>
      <c r="F132" s="43">
        <f t="shared" si="12"/>
        <v>0</v>
      </c>
      <c r="G132" s="43">
        <f t="shared" si="13"/>
      </c>
      <c r="H132" s="48"/>
      <c r="L132" s="48"/>
      <c r="M132" s="48"/>
    </row>
    <row r="133" spans="1:13" ht="15" outlineLevel="1">
      <c r="A133" s="83" t="s">
        <v>540</v>
      </c>
      <c r="B133" s="63" t="s">
        <v>154</v>
      </c>
      <c r="E133" s="50"/>
      <c r="F133" s="43">
        <f t="shared" si="12"/>
        <v>0</v>
      </c>
      <c r="G133" s="43">
        <f t="shared" si="13"/>
      </c>
      <c r="H133" s="48"/>
      <c r="L133" s="48"/>
      <c r="M133" s="48"/>
    </row>
    <row r="134" spans="1:13" ht="15" outlineLevel="1">
      <c r="A134" s="83" t="s">
        <v>541</v>
      </c>
      <c r="B134" s="63" t="s">
        <v>154</v>
      </c>
      <c r="C134" s="47"/>
      <c r="D134" s="47"/>
      <c r="E134" s="47"/>
      <c r="F134" s="43">
        <f t="shared" si="12"/>
        <v>0</v>
      </c>
      <c r="G134" s="43">
        <f t="shared" si="13"/>
      </c>
      <c r="H134" s="48"/>
      <c r="L134" s="48"/>
      <c r="M134" s="48"/>
    </row>
    <row r="135" spans="1:13" ht="15" customHeight="1">
      <c r="A135" s="54"/>
      <c r="B135" s="56" t="s">
        <v>764</v>
      </c>
      <c r="C135" s="55" t="s">
        <v>83</v>
      </c>
      <c r="D135" s="55" t="s">
        <v>84</v>
      </c>
      <c r="E135" s="42"/>
      <c r="F135" s="55" t="s">
        <v>85</v>
      </c>
      <c r="G135" s="55" t="s">
        <v>86</v>
      </c>
      <c r="H135" s="48"/>
      <c r="L135" s="48"/>
      <c r="M135" s="48"/>
    </row>
    <row r="136" spans="1:14" s="1" customFormat="1" ht="15">
      <c r="A136" s="83" t="s">
        <v>542</v>
      </c>
      <c r="B136" s="50" t="s">
        <v>56</v>
      </c>
      <c r="C136" s="104">
        <v>4972.073645</v>
      </c>
      <c r="D136" s="83" t="s">
        <v>186</v>
      </c>
      <c r="E136" s="43"/>
      <c r="F136" s="43">
        <f>IF($C$151=0,"",IF(C136="[for completion]","",C136/$C$151))</f>
        <v>1</v>
      </c>
      <c r="G136" s="43">
        <f>IF($D$151=0,"",IF(D136="[for completion]","",D136/$D$151))</f>
      </c>
      <c r="H136" s="48"/>
      <c r="I136" s="49"/>
      <c r="J136" s="49"/>
      <c r="K136" s="49"/>
      <c r="L136" s="48"/>
      <c r="M136" s="48"/>
      <c r="N136" s="48"/>
    </row>
    <row r="137" spans="1:14" s="1" customFormat="1" ht="15">
      <c r="A137" s="83" t="s">
        <v>543</v>
      </c>
      <c r="B137" s="50" t="s">
        <v>22</v>
      </c>
      <c r="C137" s="49">
        <v>0</v>
      </c>
      <c r="D137" s="83" t="s">
        <v>186</v>
      </c>
      <c r="E137" s="43"/>
      <c r="F137" s="43">
        <f aca="true" t="shared" si="14" ref="F137:F150">IF($C$151=0,"",IF(C137="[for completion]","",C137/$C$151))</f>
        <v>0</v>
      </c>
      <c r="G137" s="43">
        <f aca="true" t="shared" si="15" ref="G137:G150">IF($D$151=0,"",IF(D137="[for completion]","",D137/$D$151))</f>
      </c>
      <c r="H137" s="48"/>
      <c r="I137" s="49"/>
      <c r="J137" s="49"/>
      <c r="K137" s="49"/>
      <c r="L137" s="48"/>
      <c r="M137" s="48"/>
      <c r="N137" s="48"/>
    </row>
    <row r="138" spans="1:14" s="1" customFormat="1" ht="15">
      <c r="A138" s="83" t="s">
        <v>544</v>
      </c>
      <c r="B138" s="50" t="s">
        <v>24</v>
      </c>
      <c r="C138" s="83">
        <v>0</v>
      </c>
      <c r="D138" s="83" t="s">
        <v>186</v>
      </c>
      <c r="E138" s="43"/>
      <c r="F138" s="43">
        <f t="shared" si="14"/>
        <v>0</v>
      </c>
      <c r="G138" s="43">
        <f t="shared" si="15"/>
      </c>
      <c r="H138" s="48"/>
      <c r="I138" s="49"/>
      <c r="J138" s="49"/>
      <c r="K138" s="49"/>
      <c r="L138" s="48"/>
      <c r="M138" s="48"/>
      <c r="N138" s="48"/>
    </row>
    <row r="139" spans="1:14" s="1" customFormat="1" ht="15">
      <c r="A139" s="83" t="s">
        <v>545</v>
      </c>
      <c r="B139" s="79" t="s">
        <v>1148</v>
      </c>
      <c r="C139" s="83">
        <v>0</v>
      </c>
      <c r="D139" s="83" t="s">
        <v>186</v>
      </c>
      <c r="E139" s="43"/>
      <c r="F139" s="43">
        <f t="shared" si="14"/>
        <v>0</v>
      </c>
      <c r="G139" s="43">
        <f t="shared" si="15"/>
      </c>
      <c r="H139" s="48"/>
      <c r="I139" s="49"/>
      <c r="J139" s="49"/>
      <c r="K139" s="49"/>
      <c r="L139" s="48"/>
      <c r="M139" s="48"/>
      <c r="N139" s="48"/>
    </row>
    <row r="140" spans="1:14" s="1" customFormat="1" ht="15">
      <c r="A140" s="83" t="s">
        <v>546</v>
      </c>
      <c r="B140" s="50" t="s">
        <v>23</v>
      </c>
      <c r="C140" s="83">
        <v>0</v>
      </c>
      <c r="D140" s="83" t="s">
        <v>186</v>
      </c>
      <c r="E140" s="43"/>
      <c r="F140" s="43">
        <f t="shared" si="14"/>
        <v>0</v>
      </c>
      <c r="G140" s="43">
        <f t="shared" si="15"/>
      </c>
      <c r="H140" s="48"/>
      <c r="I140" s="49"/>
      <c r="J140" s="49"/>
      <c r="K140" s="49"/>
      <c r="L140" s="48"/>
      <c r="M140" s="48"/>
      <c r="N140" s="48"/>
    </row>
    <row r="141" spans="1:14" s="1" customFormat="1" ht="15">
      <c r="A141" s="83" t="s">
        <v>547</v>
      </c>
      <c r="B141" s="50" t="s">
        <v>25</v>
      </c>
      <c r="C141" s="83">
        <v>0</v>
      </c>
      <c r="D141" s="83" t="s">
        <v>186</v>
      </c>
      <c r="E141" s="50"/>
      <c r="F141" s="43">
        <f t="shared" si="14"/>
        <v>0</v>
      </c>
      <c r="G141" s="43">
        <f t="shared" si="15"/>
      </c>
      <c r="H141" s="48"/>
      <c r="I141" s="49"/>
      <c r="J141" s="49"/>
      <c r="K141" s="49"/>
      <c r="L141" s="48"/>
      <c r="M141" s="48"/>
      <c r="N141" s="48"/>
    </row>
    <row r="142" spans="1:13" ht="15">
      <c r="A142" s="83" t="s">
        <v>548</v>
      </c>
      <c r="B142" s="50" t="s">
        <v>26</v>
      </c>
      <c r="C142" s="83">
        <v>0</v>
      </c>
      <c r="D142" s="83" t="s">
        <v>186</v>
      </c>
      <c r="E142" s="50"/>
      <c r="F142" s="43">
        <f t="shared" si="14"/>
        <v>0</v>
      </c>
      <c r="G142" s="43">
        <f t="shared" si="15"/>
      </c>
      <c r="H142" s="48"/>
      <c r="L142" s="48"/>
      <c r="M142" s="48"/>
    </row>
    <row r="143" spans="1:13" ht="15">
      <c r="A143" s="83" t="s">
        <v>549</v>
      </c>
      <c r="B143" s="50" t="s">
        <v>135</v>
      </c>
      <c r="C143" s="83">
        <v>0</v>
      </c>
      <c r="D143" s="83" t="s">
        <v>186</v>
      </c>
      <c r="E143" s="50"/>
      <c r="F143" s="43">
        <f t="shared" si="14"/>
        <v>0</v>
      </c>
      <c r="G143" s="43">
        <f t="shared" si="15"/>
      </c>
      <c r="H143" s="48"/>
      <c r="L143" s="48"/>
      <c r="M143" s="48"/>
    </row>
    <row r="144" spans="1:13" ht="15">
      <c r="A144" s="83" t="s">
        <v>550</v>
      </c>
      <c r="B144" s="50" t="s">
        <v>79</v>
      </c>
      <c r="C144" s="83">
        <v>0</v>
      </c>
      <c r="D144" s="83" t="s">
        <v>186</v>
      </c>
      <c r="E144" s="50"/>
      <c r="F144" s="43">
        <f t="shared" si="14"/>
        <v>0</v>
      </c>
      <c r="G144" s="43">
        <f t="shared" si="15"/>
      </c>
      <c r="H144" s="48"/>
      <c r="L144" s="48"/>
      <c r="M144" s="48"/>
    </row>
    <row r="145" spans="1:13" ht="15">
      <c r="A145" s="83" t="s">
        <v>551</v>
      </c>
      <c r="B145" s="50" t="s">
        <v>76</v>
      </c>
      <c r="C145" s="83">
        <v>0</v>
      </c>
      <c r="D145" s="83" t="s">
        <v>186</v>
      </c>
      <c r="E145" s="50"/>
      <c r="F145" s="43">
        <f t="shared" si="14"/>
        <v>0</v>
      </c>
      <c r="G145" s="43">
        <f t="shared" si="15"/>
      </c>
      <c r="H145" s="48"/>
      <c r="L145" s="48"/>
      <c r="M145" s="48"/>
    </row>
    <row r="146" spans="1:13" ht="15">
      <c r="A146" s="83" t="s">
        <v>552</v>
      </c>
      <c r="B146" s="50" t="s">
        <v>80</v>
      </c>
      <c r="C146" s="83">
        <v>0</v>
      </c>
      <c r="D146" s="83" t="s">
        <v>186</v>
      </c>
      <c r="E146" s="50"/>
      <c r="F146" s="43">
        <f t="shared" si="14"/>
        <v>0</v>
      </c>
      <c r="G146" s="43">
        <f t="shared" si="15"/>
      </c>
      <c r="H146" s="48"/>
      <c r="L146" s="48"/>
      <c r="M146" s="48"/>
    </row>
    <row r="147" spans="1:13" ht="15">
      <c r="A147" s="83" t="s">
        <v>553</v>
      </c>
      <c r="B147" s="50" t="s">
        <v>134</v>
      </c>
      <c r="C147" s="83">
        <v>0</v>
      </c>
      <c r="D147" s="83" t="s">
        <v>186</v>
      </c>
      <c r="E147" s="50"/>
      <c r="F147" s="43">
        <f t="shared" si="14"/>
        <v>0</v>
      </c>
      <c r="G147" s="43">
        <f t="shared" si="15"/>
      </c>
      <c r="H147" s="48"/>
      <c r="L147" s="48"/>
      <c r="M147" s="48"/>
    </row>
    <row r="148" spans="1:13" ht="15">
      <c r="A148" s="83" t="s">
        <v>554</v>
      </c>
      <c r="B148" s="50" t="s">
        <v>41</v>
      </c>
      <c r="C148" s="83">
        <v>0</v>
      </c>
      <c r="D148" s="83" t="s">
        <v>186</v>
      </c>
      <c r="E148" s="50"/>
      <c r="F148" s="43">
        <f t="shared" si="14"/>
        <v>0</v>
      </c>
      <c r="G148" s="43">
        <f t="shared" si="15"/>
      </c>
      <c r="H148" s="48"/>
      <c r="L148" s="48"/>
      <c r="M148" s="48"/>
    </row>
    <row r="149" spans="1:13" ht="15">
      <c r="A149" s="83" t="s">
        <v>555</v>
      </c>
      <c r="B149" s="50" t="s">
        <v>77</v>
      </c>
      <c r="C149" s="83">
        <v>0</v>
      </c>
      <c r="D149" s="83" t="s">
        <v>186</v>
      </c>
      <c r="E149" s="50"/>
      <c r="F149" s="43">
        <f t="shared" si="14"/>
        <v>0</v>
      </c>
      <c r="G149" s="43">
        <f t="shared" si="15"/>
      </c>
      <c r="H149" s="48"/>
      <c r="L149" s="48"/>
      <c r="M149" s="48"/>
    </row>
    <row r="150" spans="1:13" ht="15">
      <c r="A150" s="83" t="s">
        <v>556</v>
      </c>
      <c r="B150" s="50" t="s">
        <v>2</v>
      </c>
      <c r="C150" s="83">
        <v>0</v>
      </c>
      <c r="D150" s="83" t="s">
        <v>186</v>
      </c>
      <c r="E150" s="50"/>
      <c r="F150" s="43">
        <f t="shared" si="14"/>
        <v>0</v>
      </c>
      <c r="G150" s="43">
        <f t="shared" si="15"/>
      </c>
      <c r="H150" s="48"/>
      <c r="L150" s="48"/>
      <c r="M150" s="48"/>
    </row>
    <row r="151" spans="1:13" ht="15">
      <c r="A151" s="83" t="s">
        <v>557</v>
      </c>
      <c r="B151" s="5" t="s">
        <v>1</v>
      </c>
      <c r="C151" s="104">
        <f>SUM(C136:C150)</f>
        <v>4972.073645</v>
      </c>
      <c r="D151" s="83"/>
      <c r="E151" s="50"/>
      <c r="F151" s="53">
        <f>SUM(F136:F150)</f>
        <v>1</v>
      </c>
      <c r="G151" s="53">
        <f>SUM(G136:G150)</f>
        <v>0</v>
      </c>
      <c r="H151" s="48"/>
      <c r="L151" s="48"/>
      <c r="M151" s="48"/>
    </row>
    <row r="152" spans="1:13" ht="15" outlineLevel="1">
      <c r="A152" s="83" t="s">
        <v>558</v>
      </c>
      <c r="B152" s="63" t="s">
        <v>154</v>
      </c>
      <c r="E152" s="50"/>
      <c r="F152" s="43">
        <f>IF($C$151=0,"",IF(C152="[for completion]","",C152/$C$151))</f>
        <v>0</v>
      </c>
      <c r="G152" s="43">
        <f>IF($D$151=0,"",IF(D152="[for completion]","",D152/$D$151))</f>
      </c>
      <c r="H152" s="48"/>
      <c r="L152" s="48"/>
      <c r="M152" s="48"/>
    </row>
    <row r="153" spans="1:13" ht="15" outlineLevel="1">
      <c r="A153" s="83" t="s">
        <v>559</v>
      </c>
      <c r="B153" s="63" t="s">
        <v>154</v>
      </c>
      <c r="E153" s="50"/>
      <c r="F153" s="43">
        <f aca="true" t="shared" si="16" ref="F153:F160">IF($C$151=0,"",IF(C153="[for completion]","",C153/$C$151))</f>
        <v>0</v>
      </c>
      <c r="G153" s="43">
        <f aca="true" t="shared" si="17" ref="G153:G160">IF($D$151=0,"",IF(D153="[for completion]","",D153/$D$151))</f>
      </c>
      <c r="H153" s="48"/>
      <c r="L153" s="48"/>
      <c r="M153" s="48"/>
    </row>
    <row r="154" spans="1:13" ht="15" outlineLevel="1">
      <c r="A154" s="83" t="s">
        <v>560</v>
      </c>
      <c r="B154" s="63" t="s">
        <v>154</v>
      </c>
      <c r="E154" s="50"/>
      <c r="F154" s="43">
        <f t="shared" si="16"/>
        <v>0</v>
      </c>
      <c r="G154" s="43">
        <f t="shared" si="17"/>
      </c>
      <c r="H154" s="48"/>
      <c r="L154" s="48"/>
      <c r="M154" s="48"/>
    </row>
    <row r="155" spans="1:13" ht="15" outlineLevel="1">
      <c r="A155" s="83" t="s">
        <v>561</v>
      </c>
      <c r="B155" s="63" t="s">
        <v>154</v>
      </c>
      <c r="E155" s="50"/>
      <c r="F155" s="43">
        <f t="shared" si="16"/>
        <v>0</v>
      </c>
      <c r="G155" s="43">
        <f t="shared" si="17"/>
      </c>
      <c r="H155" s="48"/>
      <c r="L155" s="48"/>
      <c r="M155" s="48"/>
    </row>
    <row r="156" spans="1:13" ht="15" outlineLevel="1">
      <c r="A156" s="83" t="s">
        <v>562</v>
      </c>
      <c r="B156" s="63" t="s">
        <v>154</v>
      </c>
      <c r="E156" s="50"/>
      <c r="F156" s="43">
        <f t="shared" si="16"/>
        <v>0</v>
      </c>
      <c r="G156" s="43">
        <f t="shared" si="17"/>
      </c>
      <c r="H156" s="48"/>
      <c r="L156" s="48"/>
      <c r="M156" s="48"/>
    </row>
    <row r="157" spans="1:13" ht="15" outlineLevel="1">
      <c r="A157" s="83" t="s">
        <v>563</v>
      </c>
      <c r="B157" s="63" t="s">
        <v>154</v>
      </c>
      <c r="E157" s="50"/>
      <c r="F157" s="43">
        <f t="shared" si="16"/>
        <v>0</v>
      </c>
      <c r="G157" s="43">
        <f t="shared" si="17"/>
      </c>
      <c r="H157" s="48"/>
      <c r="L157" s="48"/>
      <c r="M157" s="48"/>
    </row>
    <row r="158" spans="1:13" ht="15" outlineLevel="1">
      <c r="A158" s="83" t="s">
        <v>564</v>
      </c>
      <c r="B158" s="63" t="s">
        <v>154</v>
      </c>
      <c r="E158" s="50"/>
      <c r="F158" s="43">
        <f t="shared" si="16"/>
        <v>0</v>
      </c>
      <c r="G158" s="43">
        <f t="shared" si="17"/>
      </c>
      <c r="H158" s="48"/>
      <c r="L158" s="48"/>
      <c r="M158" s="48"/>
    </row>
    <row r="159" spans="1:13" ht="15" outlineLevel="1">
      <c r="A159" s="83" t="s">
        <v>565</v>
      </c>
      <c r="B159" s="63" t="s">
        <v>154</v>
      </c>
      <c r="E159" s="50"/>
      <c r="F159" s="43">
        <f t="shared" si="16"/>
        <v>0</v>
      </c>
      <c r="G159" s="43">
        <f t="shared" si="17"/>
      </c>
      <c r="H159" s="48"/>
      <c r="L159" s="48"/>
      <c r="M159" s="48"/>
    </row>
    <row r="160" spans="1:13" ht="15" outlineLevel="1">
      <c r="A160" s="83" t="s">
        <v>566</v>
      </c>
      <c r="B160" s="63" t="s">
        <v>154</v>
      </c>
      <c r="C160" s="47"/>
      <c r="D160" s="47"/>
      <c r="E160" s="47"/>
      <c r="F160" s="43">
        <f t="shared" si="16"/>
        <v>0</v>
      </c>
      <c r="G160" s="43">
        <f t="shared" si="17"/>
      </c>
      <c r="H160" s="48"/>
      <c r="L160" s="48"/>
      <c r="M160" s="48"/>
    </row>
    <row r="161" spans="1:13" ht="15" customHeight="1">
      <c r="A161" s="54"/>
      <c r="B161" s="56" t="s">
        <v>765</v>
      </c>
      <c r="C161" s="54" t="s">
        <v>82</v>
      </c>
      <c r="D161" s="54"/>
      <c r="E161" s="42"/>
      <c r="F161" s="55" t="s">
        <v>57</v>
      </c>
      <c r="G161" s="55"/>
      <c r="H161" s="48"/>
      <c r="L161" s="48"/>
      <c r="M161" s="48"/>
    </row>
    <row r="162" spans="1:13" ht="15">
      <c r="A162" s="83" t="s">
        <v>567</v>
      </c>
      <c r="B162" s="48" t="s">
        <v>16</v>
      </c>
      <c r="C162" s="104">
        <v>3637.073645</v>
      </c>
      <c r="E162" s="6"/>
      <c r="F162" s="109">
        <f>IF($C$165=0,"",IF(C162="[for completion]","",C162/$C$165))</f>
        <v>0.7315003567289277</v>
      </c>
      <c r="G162" s="4"/>
      <c r="H162" s="48"/>
      <c r="L162" s="48"/>
      <c r="M162" s="48"/>
    </row>
    <row r="163" spans="1:13" ht="15">
      <c r="A163" s="83" t="s">
        <v>568</v>
      </c>
      <c r="B163" s="48" t="s">
        <v>17</v>
      </c>
      <c r="C163" s="104">
        <v>1335</v>
      </c>
      <c r="E163" s="6"/>
      <c r="F163" s="109">
        <f>IF($C$165=0,"",IF(C163="[for completion]","",C163/$C$165))</f>
        <v>0.26849964327107223</v>
      </c>
      <c r="G163" s="4"/>
      <c r="H163" s="48"/>
      <c r="L163" s="48"/>
      <c r="M163" s="48"/>
    </row>
    <row r="164" spans="1:13" ht="15">
      <c r="A164" s="83" t="s">
        <v>569</v>
      </c>
      <c r="B164" s="48" t="s">
        <v>2</v>
      </c>
      <c r="C164" s="104">
        <v>0</v>
      </c>
      <c r="E164" s="6"/>
      <c r="F164" s="109">
        <f>IF($C$165=0,"",IF(C164="[for completion]","",C164/$C$165))</f>
        <v>0</v>
      </c>
      <c r="G164" s="4"/>
      <c r="H164" s="48"/>
      <c r="L164" s="48"/>
      <c r="M164" s="48"/>
    </row>
    <row r="165" spans="1:13" ht="15">
      <c r="A165" s="83" t="s">
        <v>570</v>
      </c>
      <c r="B165" s="7" t="s">
        <v>1</v>
      </c>
      <c r="C165" s="108">
        <f>SUM(C162:C164)</f>
        <v>4972.073645</v>
      </c>
      <c r="D165" s="48"/>
      <c r="E165" s="6"/>
      <c r="F165" s="109">
        <f>SUM(F162:F164)</f>
        <v>0.9999999999999999</v>
      </c>
      <c r="G165" s="4"/>
      <c r="H165" s="48"/>
      <c r="L165" s="48"/>
      <c r="M165" s="48"/>
    </row>
    <row r="166" spans="1:13" ht="15" outlineLevel="1">
      <c r="A166" s="83" t="s">
        <v>571</v>
      </c>
      <c r="B166" s="7"/>
      <c r="C166" s="48"/>
      <c r="D166" s="48"/>
      <c r="E166" s="6"/>
      <c r="F166" s="6"/>
      <c r="G166" s="4"/>
      <c r="H166" s="48"/>
      <c r="L166" s="48"/>
      <c r="M166" s="48"/>
    </row>
    <row r="167" spans="1:13" ht="15" outlineLevel="1">
      <c r="A167" s="83" t="s">
        <v>572</v>
      </c>
      <c r="B167" s="7"/>
      <c r="C167" s="48"/>
      <c r="D167" s="48"/>
      <c r="E167" s="6"/>
      <c r="F167" s="6"/>
      <c r="G167" s="4"/>
      <c r="H167" s="48"/>
      <c r="L167" s="48"/>
      <c r="M167" s="48"/>
    </row>
    <row r="168" spans="1:13" ht="15" outlineLevel="1">
      <c r="A168" s="83" t="s">
        <v>573</v>
      </c>
      <c r="B168" s="7"/>
      <c r="C168" s="48"/>
      <c r="D168" s="48"/>
      <c r="E168" s="6"/>
      <c r="F168" s="6"/>
      <c r="G168" s="4"/>
      <c r="H168" s="48"/>
      <c r="L168" s="48"/>
      <c r="M168" s="48"/>
    </row>
    <row r="169" spans="1:13" ht="15" outlineLevel="1">
      <c r="A169" s="83" t="s">
        <v>574</v>
      </c>
      <c r="B169" s="7"/>
      <c r="C169" s="48"/>
      <c r="D169" s="48"/>
      <c r="E169" s="6"/>
      <c r="F169" s="6"/>
      <c r="G169" s="4"/>
      <c r="H169" s="48"/>
      <c r="L169" s="48"/>
      <c r="M169" s="48"/>
    </row>
    <row r="170" spans="1:13" ht="15" outlineLevel="1">
      <c r="A170" s="83" t="s">
        <v>575</v>
      </c>
      <c r="B170" s="7"/>
      <c r="C170" s="48"/>
      <c r="D170" s="48"/>
      <c r="E170" s="6"/>
      <c r="F170" s="6"/>
      <c r="G170" s="4"/>
      <c r="H170" s="48"/>
      <c r="L170" s="48"/>
      <c r="M170" s="48"/>
    </row>
    <row r="171" spans="1:13" ht="15" customHeight="1">
      <c r="A171" s="54"/>
      <c r="B171" s="56" t="s">
        <v>766</v>
      </c>
      <c r="C171" s="54" t="s">
        <v>82</v>
      </c>
      <c r="D171" s="54"/>
      <c r="E171" s="42"/>
      <c r="F171" s="55" t="s">
        <v>146</v>
      </c>
      <c r="G171" s="55"/>
      <c r="H171" s="48"/>
      <c r="L171" s="48"/>
      <c r="M171" s="48"/>
    </row>
    <row r="172" spans="1:13" ht="15" customHeight="1">
      <c r="A172" s="83" t="s">
        <v>576</v>
      </c>
      <c r="B172" s="79" t="s">
        <v>264</v>
      </c>
      <c r="C172" s="83">
        <v>0</v>
      </c>
      <c r="D172" s="41"/>
      <c r="E172" s="2"/>
      <c r="F172" s="43">
        <f>IF($C$177=0,"",IF(C172="[for completion]","",C172/$C$177))</f>
      </c>
      <c r="G172" s="43"/>
      <c r="H172" s="48"/>
      <c r="I172" s="83"/>
      <c r="J172" s="83"/>
      <c r="K172" s="83"/>
      <c r="L172" s="48"/>
      <c r="M172" s="48"/>
    </row>
    <row r="173" spans="1:13" ht="15">
      <c r="A173" s="83" t="s">
        <v>577</v>
      </c>
      <c r="B173" s="50" t="s">
        <v>202</v>
      </c>
      <c r="C173" s="49">
        <v>0</v>
      </c>
      <c r="E173" s="44"/>
      <c r="F173" s="43">
        <f>IF($C$177=0,"",IF(C173="[for completion]","",C173/$C$177))</f>
      </c>
      <c r="G173" s="43"/>
      <c r="H173" s="48"/>
      <c r="L173" s="48"/>
      <c r="M173" s="48"/>
    </row>
    <row r="174" spans="1:13" ht="15">
      <c r="A174" s="83" t="s">
        <v>578</v>
      </c>
      <c r="B174" s="50" t="s">
        <v>201</v>
      </c>
      <c r="C174" s="49">
        <v>0</v>
      </c>
      <c r="E174" s="44"/>
      <c r="F174" s="43"/>
      <c r="G174" s="43"/>
      <c r="H174" s="48"/>
      <c r="L174" s="48"/>
      <c r="M174" s="48"/>
    </row>
    <row r="175" spans="1:13" ht="15">
      <c r="A175" s="83" t="s">
        <v>579</v>
      </c>
      <c r="B175" s="50" t="s">
        <v>131</v>
      </c>
      <c r="C175" s="49">
        <v>0</v>
      </c>
      <c r="E175" s="44"/>
      <c r="F175" s="43">
        <f aca="true" t="shared" si="18" ref="F175:F185">IF($C$177=0,"",IF(C175="[for completion]","",C175/$C$177))</f>
      </c>
      <c r="G175" s="43"/>
      <c r="H175" s="48"/>
      <c r="L175" s="48"/>
      <c r="M175" s="48"/>
    </row>
    <row r="176" spans="1:13" ht="15">
      <c r="A176" s="83" t="s">
        <v>580</v>
      </c>
      <c r="B176" s="50" t="s">
        <v>2</v>
      </c>
      <c r="C176" s="49">
        <v>0</v>
      </c>
      <c r="E176" s="44"/>
      <c r="F176" s="43">
        <f t="shared" si="18"/>
      </c>
      <c r="G176" s="43"/>
      <c r="H176" s="48"/>
      <c r="L176" s="48"/>
      <c r="M176" s="48"/>
    </row>
    <row r="177" spans="1:13" ht="15">
      <c r="A177" s="83" t="s">
        <v>581</v>
      </c>
      <c r="B177" s="5" t="s">
        <v>1</v>
      </c>
      <c r="C177" s="50">
        <v>0</v>
      </c>
      <c r="E177" s="44"/>
      <c r="F177" s="44">
        <f>SUM(F172:F176)</f>
        <v>0</v>
      </c>
      <c r="G177" s="43"/>
      <c r="H177" s="48"/>
      <c r="L177" s="48"/>
      <c r="M177" s="48"/>
    </row>
    <row r="178" spans="1:13" ht="15" outlineLevel="1">
      <c r="A178" s="83" t="s">
        <v>582</v>
      </c>
      <c r="B178" s="64" t="s">
        <v>203</v>
      </c>
      <c r="E178" s="44"/>
      <c r="F178" s="43">
        <f t="shared" si="18"/>
      </c>
      <c r="G178" s="43"/>
      <c r="H178" s="48"/>
      <c r="L178" s="48"/>
      <c r="M178" s="48"/>
    </row>
    <row r="179" spans="1:6" s="64" customFormat="1" ht="30" outlineLevel="1">
      <c r="A179" s="83" t="s">
        <v>583</v>
      </c>
      <c r="B179" s="64" t="s">
        <v>220</v>
      </c>
      <c r="F179" s="43">
        <f t="shared" si="18"/>
      </c>
    </row>
    <row r="180" spans="1:13" ht="30" outlineLevel="1">
      <c r="A180" s="83" t="s">
        <v>584</v>
      </c>
      <c r="B180" s="64" t="s">
        <v>221</v>
      </c>
      <c r="E180" s="44"/>
      <c r="F180" s="43">
        <f t="shared" si="18"/>
      </c>
      <c r="G180" s="43"/>
      <c r="H180" s="48"/>
      <c r="L180" s="48"/>
      <c r="M180" s="48"/>
    </row>
    <row r="181" spans="1:13" ht="15" outlineLevel="1">
      <c r="A181" s="83" t="s">
        <v>585</v>
      </c>
      <c r="B181" s="64" t="s">
        <v>204</v>
      </c>
      <c r="E181" s="44"/>
      <c r="F181" s="43">
        <f t="shared" si="18"/>
      </c>
      <c r="G181" s="43"/>
      <c r="H181" s="48"/>
      <c r="L181" s="48"/>
      <c r="M181" s="48"/>
    </row>
    <row r="182" spans="1:6" s="64" customFormat="1" ht="30" outlineLevel="1">
      <c r="A182" s="83" t="s">
        <v>586</v>
      </c>
      <c r="B182" s="64" t="s">
        <v>222</v>
      </c>
      <c r="F182" s="43">
        <f t="shared" si="18"/>
      </c>
    </row>
    <row r="183" spans="1:13" ht="30" outlineLevel="1">
      <c r="A183" s="83" t="s">
        <v>587</v>
      </c>
      <c r="B183" s="64" t="s">
        <v>223</v>
      </c>
      <c r="E183" s="44"/>
      <c r="F183" s="43">
        <f t="shared" si="18"/>
      </c>
      <c r="G183" s="43"/>
      <c r="H183" s="48"/>
      <c r="L183" s="48"/>
      <c r="M183" s="48"/>
    </row>
    <row r="184" spans="1:13" ht="15" outlineLevel="1">
      <c r="A184" s="83" t="s">
        <v>588</v>
      </c>
      <c r="B184" s="64" t="s">
        <v>189</v>
      </c>
      <c r="E184" s="44"/>
      <c r="F184" s="43">
        <f t="shared" si="18"/>
      </c>
      <c r="G184" s="43"/>
      <c r="H184" s="48"/>
      <c r="L184" s="48"/>
      <c r="M184" s="48"/>
    </row>
    <row r="185" spans="1:13" ht="15" outlineLevel="1">
      <c r="A185" s="83" t="s">
        <v>589</v>
      </c>
      <c r="B185" s="64" t="s">
        <v>190</v>
      </c>
      <c r="E185" s="44"/>
      <c r="F185" s="43">
        <f t="shared" si="18"/>
      </c>
      <c r="G185" s="43"/>
      <c r="H185" s="48"/>
      <c r="L185" s="48"/>
      <c r="M185" s="48"/>
    </row>
    <row r="186" spans="1:13" ht="15" outlineLevel="1">
      <c r="A186" s="83" t="s">
        <v>590</v>
      </c>
      <c r="B186" s="64"/>
      <c r="E186" s="44"/>
      <c r="F186" s="43"/>
      <c r="G186" s="43"/>
      <c r="H186" s="48"/>
      <c r="L186" s="48"/>
      <c r="M186" s="48"/>
    </row>
    <row r="187" spans="1:13" ht="15" outlineLevel="1">
      <c r="A187" s="83" t="s">
        <v>591</v>
      </c>
      <c r="B187" s="64"/>
      <c r="E187" s="44"/>
      <c r="F187" s="43"/>
      <c r="G187" s="43"/>
      <c r="H187" s="48"/>
      <c r="L187" s="48"/>
      <c r="M187" s="48"/>
    </row>
    <row r="188" spans="1:13" ht="15" outlineLevel="1">
      <c r="A188" s="83" t="s">
        <v>592</v>
      </c>
      <c r="B188" s="64"/>
      <c r="E188" s="44"/>
      <c r="F188" s="43"/>
      <c r="G188" s="43"/>
      <c r="H188" s="48"/>
      <c r="L188" s="48"/>
      <c r="M188" s="48"/>
    </row>
    <row r="189" spans="1:13" ht="15" outlineLevel="1">
      <c r="A189" s="83" t="s">
        <v>593</v>
      </c>
      <c r="B189" s="63"/>
      <c r="E189" s="44"/>
      <c r="F189" s="43">
        <f>IF($C$177=0,"",IF(C189="[for completion]","",C189/$C$177))</f>
      </c>
      <c r="G189" s="43"/>
      <c r="H189" s="48"/>
      <c r="L189" s="48"/>
      <c r="M189" s="48"/>
    </row>
    <row r="190" spans="1:13" ht="15" customHeight="1">
      <c r="A190" s="54"/>
      <c r="B190" s="56" t="s">
        <v>767</v>
      </c>
      <c r="C190" s="54" t="s">
        <v>82</v>
      </c>
      <c r="D190" s="54"/>
      <c r="E190" s="42"/>
      <c r="F190" s="55" t="s">
        <v>146</v>
      </c>
      <c r="G190" s="55"/>
      <c r="H190" s="48"/>
      <c r="L190" s="48"/>
      <c r="M190" s="48"/>
    </row>
    <row r="191" spans="1:13" ht="15">
      <c r="A191" s="83" t="s">
        <v>594</v>
      </c>
      <c r="B191" s="79" t="s">
        <v>265</v>
      </c>
      <c r="C191" s="49">
        <v>0</v>
      </c>
      <c r="E191" s="51"/>
      <c r="F191" s="43">
        <f aca="true" t="shared" si="19" ref="F191:F204">IF($C$206=0,"",IF(C191="[for completion]","",C191/$C$206))</f>
      </c>
      <c r="G191" s="43"/>
      <c r="H191" s="48"/>
      <c r="L191" s="48"/>
      <c r="M191" s="48"/>
    </row>
    <row r="192" spans="1:13" ht="15">
      <c r="A192" s="83" t="s">
        <v>595</v>
      </c>
      <c r="B192" s="50" t="s">
        <v>89</v>
      </c>
      <c r="C192" s="49">
        <v>0</v>
      </c>
      <c r="E192" s="44"/>
      <c r="F192" s="43">
        <f t="shared" si="19"/>
      </c>
      <c r="G192" s="44"/>
      <c r="H192" s="48"/>
      <c r="L192" s="48"/>
      <c r="M192" s="48"/>
    </row>
    <row r="193" spans="1:13" ht="15">
      <c r="A193" s="83" t="s">
        <v>596</v>
      </c>
      <c r="B193" s="50" t="s">
        <v>125</v>
      </c>
      <c r="C193" s="49">
        <v>0</v>
      </c>
      <c r="E193" s="44"/>
      <c r="F193" s="43">
        <f t="shared" si="19"/>
      </c>
      <c r="G193" s="44"/>
      <c r="H193" s="48"/>
      <c r="L193" s="48"/>
      <c r="M193" s="48"/>
    </row>
    <row r="194" spans="1:13" ht="15">
      <c r="A194" s="83" t="s">
        <v>597</v>
      </c>
      <c r="B194" s="50" t="s">
        <v>114</v>
      </c>
      <c r="C194" s="49">
        <v>0</v>
      </c>
      <c r="E194" s="44"/>
      <c r="F194" s="43">
        <f t="shared" si="19"/>
      </c>
      <c r="G194" s="44"/>
      <c r="H194" s="48"/>
      <c r="L194" s="48"/>
      <c r="M194" s="48"/>
    </row>
    <row r="195" spans="1:13" ht="15">
      <c r="A195" s="83" t="s">
        <v>598</v>
      </c>
      <c r="B195" s="50" t="s">
        <v>118</v>
      </c>
      <c r="C195" s="49">
        <v>0</v>
      </c>
      <c r="E195" s="44"/>
      <c r="F195" s="43">
        <f t="shared" si="19"/>
      </c>
      <c r="G195" s="44"/>
      <c r="H195" s="48"/>
      <c r="L195" s="48"/>
      <c r="M195" s="48"/>
    </row>
    <row r="196" spans="1:13" ht="15">
      <c r="A196" s="83" t="s">
        <v>599</v>
      </c>
      <c r="B196" s="50" t="s">
        <v>119</v>
      </c>
      <c r="C196" s="49">
        <v>0</v>
      </c>
      <c r="E196" s="44"/>
      <c r="F196" s="43">
        <f t="shared" si="19"/>
      </c>
      <c r="G196" s="44"/>
      <c r="H196" s="48"/>
      <c r="L196" s="48"/>
      <c r="M196" s="48"/>
    </row>
    <row r="197" spans="1:13" ht="15">
      <c r="A197" s="83" t="s">
        <v>600</v>
      </c>
      <c r="B197" s="50" t="s">
        <v>140</v>
      </c>
      <c r="C197" s="49">
        <v>0</v>
      </c>
      <c r="E197" s="44"/>
      <c r="F197" s="43">
        <f t="shared" si="19"/>
      </c>
      <c r="G197" s="44"/>
      <c r="H197" s="48"/>
      <c r="L197" s="48"/>
      <c r="M197" s="48"/>
    </row>
    <row r="198" spans="1:13" ht="15">
      <c r="A198" s="83" t="s">
        <v>601</v>
      </c>
      <c r="B198" s="50" t="s">
        <v>120</v>
      </c>
      <c r="C198" s="49">
        <v>0</v>
      </c>
      <c r="E198" s="44"/>
      <c r="F198" s="43">
        <f t="shared" si="19"/>
      </c>
      <c r="G198" s="44"/>
      <c r="H198" s="48"/>
      <c r="L198" s="48"/>
      <c r="M198" s="48"/>
    </row>
    <row r="199" spans="1:13" ht="15">
      <c r="A199" s="83" t="s">
        <v>602</v>
      </c>
      <c r="B199" s="50" t="s">
        <v>121</v>
      </c>
      <c r="C199" s="49">
        <v>0</v>
      </c>
      <c r="E199" s="44"/>
      <c r="F199" s="43">
        <f t="shared" si="19"/>
      </c>
      <c r="G199" s="44"/>
      <c r="H199" s="48"/>
      <c r="L199" s="48"/>
      <c r="M199" s="48"/>
    </row>
    <row r="200" spans="1:13" ht="15">
      <c r="A200" s="83" t="s">
        <v>603</v>
      </c>
      <c r="B200" s="50" t="s">
        <v>122</v>
      </c>
      <c r="C200" s="49">
        <v>0</v>
      </c>
      <c r="E200" s="44"/>
      <c r="F200" s="43">
        <f t="shared" si="19"/>
      </c>
      <c r="G200" s="44"/>
      <c r="H200" s="48"/>
      <c r="L200" s="48"/>
      <c r="M200" s="48"/>
    </row>
    <row r="201" spans="1:13" ht="15">
      <c r="A201" s="83" t="s">
        <v>604</v>
      </c>
      <c r="B201" s="50" t="s">
        <v>123</v>
      </c>
      <c r="C201" s="49">
        <v>0</v>
      </c>
      <c r="E201" s="44"/>
      <c r="F201" s="43">
        <f t="shared" si="19"/>
      </c>
      <c r="G201" s="44"/>
      <c r="H201" s="48"/>
      <c r="L201" s="48"/>
      <c r="M201" s="48"/>
    </row>
    <row r="202" spans="1:13" ht="15">
      <c r="A202" s="83" t="s">
        <v>605</v>
      </c>
      <c r="B202" s="50" t="s">
        <v>126</v>
      </c>
      <c r="C202" s="49">
        <v>0</v>
      </c>
      <c r="E202" s="44"/>
      <c r="F202" s="43">
        <f t="shared" si="19"/>
      </c>
      <c r="G202" s="44"/>
      <c r="H202" s="48"/>
      <c r="L202" s="48"/>
      <c r="M202" s="48"/>
    </row>
    <row r="203" spans="1:13" ht="15">
      <c r="A203" s="83" t="s">
        <v>606</v>
      </c>
      <c r="B203" s="50" t="s">
        <v>124</v>
      </c>
      <c r="C203" s="49">
        <v>0</v>
      </c>
      <c r="E203" s="44"/>
      <c r="F203" s="43">
        <f t="shared" si="19"/>
      </c>
      <c r="G203" s="44"/>
      <c r="H203" s="48"/>
      <c r="L203" s="48"/>
      <c r="M203" s="48"/>
    </row>
    <row r="204" spans="1:13" ht="15">
      <c r="A204" s="83" t="s">
        <v>607</v>
      </c>
      <c r="B204" s="50" t="s">
        <v>2</v>
      </c>
      <c r="C204" s="49">
        <v>0</v>
      </c>
      <c r="E204" s="44"/>
      <c r="F204" s="43">
        <f t="shared" si="19"/>
      </c>
      <c r="G204" s="44"/>
      <c r="H204" s="48"/>
      <c r="L204" s="48"/>
      <c r="M204" s="48"/>
    </row>
    <row r="205" spans="1:13" ht="15">
      <c r="A205" s="83" t="s">
        <v>608</v>
      </c>
      <c r="B205" s="52" t="s">
        <v>205</v>
      </c>
      <c r="C205" s="49">
        <v>0</v>
      </c>
      <c r="E205" s="44"/>
      <c r="F205" s="43"/>
      <c r="G205" s="44"/>
      <c r="H205" s="48"/>
      <c r="L205" s="48"/>
      <c r="M205" s="48"/>
    </row>
    <row r="206" spans="1:13" ht="15">
      <c r="A206" s="83" t="s">
        <v>609</v>
      </c>
      <c r="B206" s="5" t="s">
        <v>1</v>
      </c>
      <c r="C206" s="50">
        <f>SUM(C191:C204)</f>
        <v>0</v>
      </c>
      <c r="D206" s="50"/>
      <c r="E206" s="44"/>
      <c r="F206" s="44">
        <f>SUM(F191:F204)</f>
        <v>0</v>
      </c>
      <c r="G206" s="44"/>
      <c r="H206" s="48"/>
      <c r="L206" s="48"/>
      <c r="M206" s="48"/>
    </row>
    <row r="207" spans="1:13" ht="15" outlineLevel="1">
      <c r="A207" s="83" t="s">
        <v>610</v>
      </c>
      <c r="B207" s="63" t="s">
        <v>154</v>
      </c>
      <c r="E207" s="44"/>
      <c r="F207" s="43">
        <f>IF($C$206=0,"",IF(C207="[for completion]","",C207/$C$206))</f>
      </c>
      <c r="G207" s="44"/>
      <c r="H207" s="48"/>
      <c r="L207" s="48"/>
      <c r="M207" s="48"/>
    </row>
    <row r="208" spans="1:13" ht="15" outlineLevel="1">
      <c r="A208" s="83" t="s">
        <v>611</v>
      </c>
      <c r="B208" s="63" t="s">
        <v>154</v>
      </c>
      <c r="E208" s="44"/>
      <c r="F208" s="43">
        <f aca="true" t="shared" si="20" ref="F208:F213">IF($C$206=0,"",IF(C208="[for completion]","",C208/$C$206))</f>
      </c>
      <c r="G208" s="44"/>
      <c r="H208" s="48"/>
      <c r="L208" s="48"/>
      <c r="M208" s="48"/>
    </row>
    <row r="209" spans="1:13" ht="15" outlineLevel="1">
      <c r="A209" s="83" t="s">
        <v>612</v>
      </c>
      <c r="B209" s="63" t="s">
        <v>154</v>
      </c>
      <c r="E209" s="44"/>
      <c r="F209" s="43">
        <f t="shared" si="20"/>
      </c>
      <c r="G209" s="44"/>
      <c r="H209" s="48"/>
      <c r="L209" s="48"/>
      <c r="M209" s="48"/>
    </row>
    <row r="210" spans="1:13" ht="15" outlineLevel="1">
      <c r="A210" s="83" t="s">
        <v>613</v>
      </c>
      <c r="B210" s="63" t="s">
        <v>154</v>
      </c>
      <c r="E210" s="44"/>
      <c r="F210" s="43">
        <f t="shared" si="20"/>
      </c>
      <c r="G210" s="44"/>
      <c r="H210" s="48"/>
      <c r="L210" s="48"/>
      <c r="M210" s="48"/>
    </row>
    <row r="211" spans="1:13" ht="15" outlineLevel="1">
      <c r="A211" s="83" t="s">
        <v>614</v>
      </c>
      <c r="B211" s="63" t="s">
        <v>154</v>
      </c>
      <c r="E211" s="44"/>
      <c r="F211" s="43">
        <f t="shared" si="20"/>
      </c>
      <c r="G211" s="44"/>
      <c r="H211" s="48"/>
      <c r="L211" s="48"/>
      <c r="M211" s="48"/>
    </row>
    <row r="212" spans="1:13" ht="15" outlineLevel="1">
      <c r="A212" s="83" t="s">
        <v>615</v>
      </c>
      <c r="B212" s="63" t="s">
        <v>154</v>
      </c>
      <c r="E212" s="44"/>
      <c r="F212" s="43">
        <f t="shared" si="20"/>
      </c>
      <c r="G212" s="44"/>
      <c r="H212" s="48"/>
      <c r="L212" s="48"/>
      <c r="M212" s="48"/>
    </row>
    <row r="213" spans="1:13" ht="15" outlineLevel="1">
      <c r="A213" s="83" t="s">
        <v>616</v>
      </c>
      <c r="B213" s="63" t="s">
        <v>154</v>
      </c>
      <c r="E213" s="44"/>
      <c r="F213" s="43">
        <f t="shared" si="20"/>
      </c>
      <c r="G213" s="44"/>
      <c r="H213" s="48"/>
      <c r="L213" s="48"/>
      <c r="M213" s="48"/>
    </row>
    <row r="214" spans="1:13" ht="15" customHeight="1">
      <c r="A214" s="54"/>
      <c r="B214" s="56" t="s">
        <v>768</v>
      </c>
      <c r="C214" s="54" t="s">
        <v>82</v>
      </c>
      <c r="D214" s="54"/>
      <c r="E214" s="42"/>
      <c r="F214" s="55" t="s">
        <v>145</v>
      </c>
      <c r="G214" s="55" t="s">
        <v>57</v>
      </c>
      <c r="H214" s="48"/>
      <c r="L214" s="48"/>
      <c r="M214" s="48"/>
    </row>
    <row r="215" spans="1:13" ht="15">
      <c r="A215" s="83" t="s">
        <v>617</v>
      </c>
      <c r="B215" s="4" t="s">
        <v>167</v>
      </c>
      <c r="C215" s="49">
        <v>0</v>
      </c>
      <c r="E215" s="6"/>
      <c r="F215" s="43">
        <f>IF($C$218=0,"",IF(C215="[for completion]","",C215/$C$218))</f>
      </c>
      <c r="G215" s="43">
        <f>IF($C$218=0,"",IF(C215="[for completion]","",C215/$C$218))</f>
      </c>
      <c r="H215" s="48"/>
      <c r="L215" s="48"/>
      <c r="M215" s="48"/>
    </row>
    <row r="216" spans="1:13" ht="15">
      <c r="A216" s="83" t="s">
        <v>618</v>
      </c>
      <c r="B216" s="4" t="s">
        <v>166</v>
      </c>
      <c r="C216" s="49">
        <v>0</v>
      </c>
      <c r="E216" s="6"/>
      <c r="F216" s="43">
        <f>IF($C$218=0,"",IF(C216="[for completion]","",C216/$C$218))</f>
      </c>
      <c r="G216" s="43">
        <f>IF($C$218=0,"",IF(C216="[for completion]","",C216/$C$218))</f>
      </c>
      <c r="H216" s="48"/>
      <c r="L216" s="48"/>
      <c r="M216" s="48"/>
    </row>
    <row r="217" spans="1:13" ht="15">
      <c r="A217" s="83" t="s">
        <v>619</v>
      </c>
      <c r="B217" s="4" t="s">
        <v>2</v>
      </c>
      <c r="C217" s="49">
        <v>0</v>
      </c>
      <c r="E217" s="6"/>
      <c r="F217" s="43">
        <f>IF($C$218=0,"",IF(C217="[for completion]","",C217/$C$218))</f>
      </c>
      <c r="G217" s="43">
        <f>IF($C$218=0,"",IF(C217="[for completion]","",C217/$C$218))</f>
      </c>
      <c r="H217" s="48"/>
      <c r="L217" s="48"/>
      <c r="M217" s="48"/>
    </row>
    <row r="218" spans="1:13" ht="15">
      <c r="A218" s="83" t="s">
        <v>620</v>
      </c>
      <c r="B218" s="5" t="s">
        <v>1</v>
      </c>
      <c r="C218" s="49">
        <f>SUM(C215:C217)</f>
        <v>0</v>
      </c>
      <c r="E218" s="6"/>
      <c r="F218" s="53">
        <f>SUM(F215:F217)</f>
        <v>0</v>
      </c>
      <c r="G218" s="53">
        <f>SUM(G215:G217)</f>
        <v>0</v>
      </c>
      <c r="H218" s="48"/>
      <c r="L218" s="48"/>
      <c r="M218" s="48"/>
    </row>
    <row r="219" spans="1:13" ht="15" outlineLevel="1">
      <c r="A219" s="83" t="s">
        <v>622</v>
      </c>
      <c r="B219" s="63" t="s">
        <v>154</v>
      </c>
      <c r="E219" s="6"/>
      <c r="F219" s="43">
        <f>IF($C$218=0,"",IF(C219="[for completion]","",C219/$C$218))</f>
      </c>
      <c r="G219" s="43">
        <f>IF($C$218=0,"",IF(C219="[for completion]","",C219/$C$218))</f>
      </c>
      <c r="H219" s="48"/>
      <c r="L219" s="48"/>
      <c r="M219" s="48"/>
    </row>
    <row r="220" spans="1:13" ht="15" outlineLevel="1">
      <c r="A220" s="83" t="s">
        <v>623</v>
      </c>
      <c r="B220" s="63" t="s">
        <v>154</v>
      </c>
      <c r="E220" s="6"/>
      <c r="F220" s="43">
        <f aca="true" t="shared" si="21" ref="F220:F225">IF($C$218=0,"",IF(C220="[for completion]","",C220/$C$218))</f>
      </c>
      <c r="G220" s="43">
        <f aca="true" t="shared" si="22" ref="G220:G225">IF($C$218=0,"",IF(C220="[for completion]","",C220/$C$218))</f>
      </c>
      <c r="H220" s="48"/>
      <c r="L220" s="48"/>
      <c r="M220" s="48"/>
    </row>
    <row r="221" spans="1:13" ht="15" outlineLevel="1">
      <c r="A221" s="83" t="s">
        <v>624</v>
      </c>
      <c r="B221" s="63" t="s">
        <v>154</v>
      </c>
      <c r="E221" s="6"/>
      <c r="F221" s="43">
        <f t="shared" si="21"/>
      </c>
      <c r="G221" s="43">
        <f t="shared" si="22"/>
      </c>
      <c r="H221" s="48"/>
      <c r="L221" s="48"/>
      <c r="M221" s="48"/>
    </row>
    <row r="222" spans="1:13" ht="15" outlineLevel="1">
      <c r="A222" s="83" t="s">
        <v>625</v>
      </c>
      <c r="B222" s="63" t="s">
        <v>154</v>
      </c>
      <c r="E222" s="6"/>
      <c r="F222" s="43">
        <f t="shared" si="21"/>
      </c>
      <c r="G222" s="43">
        <f t="shared" si="22"/>
      </c>
      <c r="H222" s="48"/>
      <c r="L222" s="48"/>
      <c r="M222" s="48"/>
    </row>
    <row r="223" spans="1:13" ht="15" outlineLevel="1">
      <c r="A223" s="83" t="s">
        <v>626</v>
      </c>
      <c r="B223" s="63" t="s">
        <v>154</v>
      </c>
      <c r="E223" s="6"/>
      <c r="F223" s="43">
        <f t="shared" si="21"/>
      </c>
      <c r="G223" s="43">
        <f t="shared" si="22"/>
      </c>
      <c r="H223" s="48"/>
      <c r="L223" s="48"/>
      <c r="M223" s="48"/>
    </row>
    <row r="224" spans="1:13" ht="15" outlineLevel="1">
      <c r="A224" s="83" t="s">
        <v>627</v>
      </c>
      <c r="B224" s="63" t="s">
        <v>154</v>
      </c>
      <c r="E224" s="50"/>
      <c r="F224" s="43">
        <f t="shared" si="21"/>
      </c>
      <c r="G224" s="43">
        <f t="shared" si="22"/>
      </c>
      <c r="H224" s="48"/>
      <c r="L224" s="48"/>
      <c r="M224" s="48"/>
    </row>
    <row r="225" spans="1:13" ht="15" outlineLevel="1">
      <c r="A225" s="83" t="s">
        <v>628</v>
      </c>
      <c r="B225" s="63" t="s">
        <v>154</v>
      </c>
      <c r="E225" s="6"/>
      <c r="F225" s="43">
        <f t="shared" si="21"/>
      </c>
      <c r="G225" s="43">
        <f t="shared" si="22"/>
      </c>
      <c r="H225" s="48"/>
      <c r="L225" s="48"/>
      <c r="M225" s="48"/>
    </row>
    <row r="226" spans="1:13" ht="15" customHeight="1">
      <c r="A226" s="54"/>
      <c r="B226" s="56" t="s">
        <v>769</v>
      </c>
      <c r="C226" s="54"/>
      <c r="D226" s="54"/>
      <c r="E226" s="42"/>
      <c r="F226" s="55"/>
      <c r="G226" s="55"/>
      <c r="H226" s="48"/>
      <c r="L226" s="48"/>
      <c r="M226" s="48"/>
    </row>
    <row r="227" spans="1:13" ht="30">
      <c r="A227" s="83" t="s">
        <v>621</v>
      </c>
      <c r="B227" s="50" t="s">
        <v>45</v>
      </c>
      <c r="C227" s="58" t="s">
        <v>1197</v>
      </c>
      <c r="H227" s="48"/>
      <c r="L227" s="48"/>
      <c r="M227" s="48"/>
    </row>
    <row r="228" spans="1:13" ht="15" customHeight="1">
      <c r="A228" s="54"/>
      <c r="B228" s="56" t="s">
        <v>770</v>
      </c>
      <c r="C228" s="54"/>
      <c r="D228" s="54"/>
      <c r="E228" s="42"/>
      <c r="F228" s="55"/>
      <c r="G228" s="55"/>
      <c r="H228" s="48"/>
      <c r="L228" s="48"/>
      <c r="M228" s="48"/>
    </row>
    <row r="229" spans="1:13" ht="15">
      <c r="A229" s="83" t="s">
        <v>629</v>
      </c>
      <c r="B229" s="83" t="s">
        <v>247</v>
      </c>
      <c r="C229" s="83" t="s">
        <v>1342</v>
      </c>
      <c r="E229" s="50"/>
      <c r="H229" s="48"/>
      <c r="L229" s="48"/>
      <c r="M229" s="48"/>
    </row>
    <row r="230" spans="1:13" ht="15">
      <c r="A230" s="83" t="s">
        <v>630</v>
      </c>
      <c r="B230" s="88" t="s">
        <v>237</v>
      </c>
      <c r="C230" s="83" t="s">
        <v>1342</v>
      </c>
      <c r="E230" s="50"/>
      <c r="H230" s="48"/>
      <c r="L230" s="48"/>
      <c r="M230" s="48"/>
    </row>
    <row r="231" spans="1:13" ht="15">
      <c r="A231" s="83" t="s">
        <v>631</v>
      </c>
      <c r="B231" s="88" t="s">
        <v>238</v>
      </c>
      <c r="C231" s="83" t="s">
        <v>1342</v>
      </c>
      <c r="E231" s="50"/>
      <c r="H231" s="48"/>
      <c r="L231" s="48"/>
      <c r="M231" s="48"/>
    </row>
    <row r="232" spans="1:13" ht="15" outlineLevel="1">
      <c r="A232" s="83" t="s">
        <v>632</v>
      </c>
      <c r="B232" s="84" t="s">
        <v>249</v>
      </c>
      <c r="C232" s="50"/>
      <c r="D232" s="50"/>
      <c r="E232" s="50"/>
      <c r="H232" s="48"/>
      <c r="L232" s="48"/>
      <c r="M232" s="48"/>
    </row>
    <row r="233" spans="1:13" ht="15" outlineLevel="1">
      <c r="A233" s="83" t="s">
        <v>633</v>
      </c>
      <c r="B233" s="84" t="s">
        <v>248</v>
      </c>
      <c r="C233" s="50"/>
      <c r="D233" s="50"/>
      <c r="E233" s="50"/>
      <c r="H233" s="48"/>
      <c r="L233" s="48"/>
      <c r="M233" s="48"/>
    </row>
    <row r="234" spans="1:13" ht="15" outlineLevel="1">
      <c r="A234" s="83" t="s">
        <v>634</v>
      </c>
      <c r="B234" s="84" t="s">
        <v>250</v>
      </c>
      <c r="C234" s="50"/>
      <c r="D234" s="50"/>
      <c r="E234" s="50"/>
      <c r="H234" s="48"/>
      <c r="L234" s="48"/>
      <c r="M234" s="48"/>
    </row>
    <row r="235" spans="1:13" ht="15" outlineLevel="1">
      <c r="A235" s="83" t="s">
        <v>635</v>
      </c>
      <c r="B235" s="83"/>
      <c r="C235" s="50"/>
      <c r="D235" s="50"/>
      <c r="E235" s="50"/>
      <c r="H235" s="48"/>
      <c r="L235" s="48"/>
      <c r="M235" s="48"/>
    </row>
    <row r="236" spans="1:13" ht="15" outlineLevel="1">
      <c r="A236" s="83" t="s">
        <v>636</v>
      </c>
      <c r="B236" s="83"/>
      <c r="C236" s="50"/>
      <c r="D236" s="50"/>
      <c r="E236" s="50"/>
      <c r="H236" s="48"/>
      <c r="L236" s="48"/>
      <c r="M236" s="48"/>
    </row>
    <row r="237" spans="1:14" ht="15" outlineLevel="1">
      <c r="A237" s="83" t="s">
        <v>637</v>
      </c>
      <c r="B237" s="83"/>
      <c r="D237" s="46"/>
      <c r="E237" s="46"/>
      <c r="F237" s="46"/>
      <c r="G237" s="46"/>
      <c r="H237" s="48"/>
      <c r="K237" s="59"/>
      <c r="L237" s="59"/>
      <c r="M237" s="59"/>
      <c r="N237" s="59"/>
    </row>
    <row r="238" spans="1:14" ht="15" outlineLevel="1">
      <c r="A238" s="83" t="s">
        <v>638</v>
      </c>
      <c r="B238" s="83"/>
      <c r="C238" s="83"/>
      <c r="D238" s="77"/>
      <c r="E238" s="77"/>
      <c r="F238" s="77"/>
      <c r="G238" s="77"/>
      <c r="H238" s="48"/>
      <c r="I238" s="83"/>
      <c r="J238" s="83"/>
      <c r="K238" s="59"/>
      <c r="L238" s="59"/>
      <c r="M238" s="59"/>
      <c r="N238" s="59"/>
    </row>
    <row r="239" spans="1:14" ht="15" outlineLevel="1">
      <c r="A239" s="83" t="s">
        <v>639</v>
      </c>
      <c r="B239" s="83"/>
      <c r="C239" s="83"/>
      <c r="D239" s="77"/>
      <c r="E239" s="77"/>
      <c r="F239" s="77"/>
      <c r="G239" s="77"/>
      <c r="H239" s="48"/>
      <c r="I239" s="83"/>
      <c r="J239" s="83"/>
      <c r="K239" s="59"/>
      <c r="L239" s="59"/>
      <c r="M239" s="59"/>
      <c r="N239" s="59"/>
    </row>
    <row r="240" spans="1:14" ht="15" outlineLevel="1">
      <c r="A240" s="83" t="s">
        <v>640</v>
      </c>
      <c r="B240" s="83"/>
      <c r="C240" s="83"/>
      <c r="D240" s="77"/>
      <c r="E240" s="77"/>
      <c r="F240" s="77"/>
      <c r="G240" s="77"/>
      <c r="H240" s="48"/>
      <c r="I240" s="83"/>
      <c r="J240" s="83"/>
      <c r="K240" s="59"/>
      <c r="L240" s="59"/>
      <c r="M240" s="59"/>
      <c r="N240" s="59"/>
    </row>
    <row r="241" spans="1:14" ht="15" outlineLevel="1">
      <c r="A241" s="83" t="s">
        <v>641</v>
      </c>
      <c r="B241" s="83"/>
      <c r="C241" s="83"/>
      <c r="D241" s="77"/>
      <c r="E241" s="77"/>
      <c r="F241" s="77"/>
      <c r="G241" s="77"/>
      <c r="H241" s="48"/>
      <c r="I241" s="83"/>
      <c r="J241" s="83"/>
      <c r="K241" s="59"/>
      <c r="L241" s="59"/>
      <c r="M241" s="59"/>
      <c r="N241" s="59"/>
    </row>
    <row r="242" spans="1:14" ht="15" outlineLevel="1">
      <c r="A242" s="83" t="s">
        <v>642</v>
      </c>
      <c r="B242" s="83"/>
      <c r="C242" s="83"/>
      <c r="D242" s="77"/>
      <c r="E242" s="77"/>
      <c r="F242" s="77"/>
      <c r="G242" s="77"/>
      <c r="H242" s="48"/>
      <c r="I242" s="83"/>
      <c r="J242" s="83"/>
      <c r="K242" s="59"/>
      <c r="L242" s="59"/>
      <c r="M242" s="59"/>
      <c r="N242" s="59"/>
    </row>
    <row r="243" spans="1:14" ht="15" outlineLevel="1">
      <c r="A243" s="83" t="s">
        <v>643</v>
      </c>
      <c r="B243" s="83"/>
      <c r="C243" s="83"/>
      <c r="D243" s="77"/>
      <c r="E243" s="77"/>
      <c r="F243" s="77"/>
      <c r="G243" s="77"/>
      <c r="H243" s="48"/>
      <c r="I243" s="83"/>
      <c r="J243" s="83"/>
      <c r="K243" s="59"/>
      <c r="L243" s="59"/>
      <c r="M243" s="59"/>
      <c r="N243" s="59"/>
    </row>
    <row r="244" spans="1:14" ht="15" outlineLevel="1">
      <c r="A244" s="83" t="s">
        <v>644</v>
      </c>
      <c r="B244" s="83"/>
      <c r="C244" s="83"/>
      <c r="D244" s="77"/>
      <c r="E244" s="77"/>
      <c r="F244" s="77"/>
      <c r="G244" s="77"/>
      <c r="H244" s="48"/>
      <c r="I244" s="83"/>
      <c r="J244" s="83"/>
      <c r="K244" s="59"/>
      <c r="L244" s="59"/>
      <c r="M244" s="59"/>
      <c r="N244" s="59"/>
    </row>
    <row r="245" spans="1:14" ht="15" outlineLevel="1">
      <c r="A245" s="83" t="s">
        <v>645</v>
      </c>
      <c r="B245" s="83"/>
      <c r="C245" s="83"/>
      <c r="D245" s="77"/>
      <c r="E245" s="77"/>
      <c r="F245" s="77"/>
      <c r="G245" s="77"/>
      <c r="H245" s="48"/>
      <c r="I245" s="83"/>
      <c r="J245" s="83"/>
      <c r="K245" s="59"/>
      <c r="L245" s="59"/>
      <c r="M245" s="59"/>
      <c r="N245" s="59"/>
    </row>
    <row r="246" spans="1:14" ht="15" outlineLevel="1">
      <c r="A246" s="83" t="s">
        <v>646</v>
      </c>
      <c r="B246" s="83"/>
      <c r="C246" s="83"/>
      <c r="D246" s="77"/>
      <c r="E246" s="77"/>
      <c r="F246" s="77"/>
      <c r="G246" s="77"/>
      <c r="H246" s="48"/>
      <c r="I246" s="83"/>
      <c r="J246" s="83"/>
      <c r="K246" s="59"/>
      <c r="L246" s="59"/>
      <c r="M246" s="59"/>
      <c r="N246" s="59"/>
    </row>
    <row r="247" spans="1:14" ht="15" outlineLevel="1">
      <c r="A247" s="83" t="s">
        <v>647</v>
      </c>
      <c r="B247" s="83"/>
      <c r="C247" s="83"/>
      <c r="D247" s="77"/>
      <c r="E247" s="77"/>
      <c r="F247" s="77"/>
      <c r="G247" s="77"/>
      <c r="H247" s="48"/>
      <c r="I247" s="83"/>
      <c r="J247" s="83"/>
      <c r="K247" s="59"/>
      <c r="L247" s="59"/>
      <c r="M247" s="59"/>
      <c r="N247" s="59"/>
    </row>
    <row r="248" spans="1:14" ht="15" outlineLevel="1">
      <c r="A248" s="83" t="s">
        <v>648</v>
      </c>
      <c r="B248" s="83"/>
      <c r="C248" s="83"/>
      <c r="D248" s="77"/>
      <c r="E248" s="77"/>
      <c r="F248" s="77"/>
      <c r="G248" s="77"/>
      <c r="H248" s="48"/>
      <c r="I248" s="83"/>
      <c r="J248" s="83"/>
      <c r="K248" s="59"/>
      <c r="L248" s="59"/>
      <c r="M248" s="59"/>
      <c r="N248" s="59"/>
    </row>
    <row r="249" spans="1:14" ht="15" outlineLevel="1">
      <c r="A249" s="83" t="s">
        <v>649</v>
      </c>
      <c r="B249" s="83"/>
      <c r="C249" s="83"/>
      <c r="D249" s="77"/>
      <c r="E249" s="77"/>
      <c r="F249" s="77"/>
      <c r="G249" s="77"/>
      <c r="H249" s="48"/>
      <c r="I249" s="83"/>
      <c r="J249" s="83"/>
      <c r="K249" s="59"/>
      <c r="L249" s="59"/>
      <c r="M249" s="59"/>
      <c r="N249" s="59"/>
    </row>
    <row r="250" spans="1:14" ht="15" outlineLevel="1">
      <c r="A250" s="83" t="s">
        <v>650</v>
      </c>
      <c r="B250" s="83"/>
      <c r="C250" s="83"/>
      <c r="D250" s="77"/>
      <c r="E250" s="77"/>
      <c r="F250" s="77"/>
      <c r="G250" s="77"/>
      <c r="H250" s="48"/>
      <c r="I250" s="83"/>
      <c r="J250" s="83"/>
      <c r="K250" s="59"/>
      <c r="L250" s="59"/>
      <c r="M250" s="59"/>
      <c r="N250" s="59"/>
    </row>
    <row r="251" spans="1:14" ht="15" outlineLevel="1">
      <c r="A251" s="83" t="s">
        <v>651</v>
      </c>
      <c r="B251" s="83"/>
      <c r="C251" s="83"/>
      <c r="D251" s="77"/>
      <c r="E251" s="77"/>
      <c r="F251" s="77"/>
      <c r="G251" s="77"/>
      <c r="H251" s="48"/>
      <c r="I251" s="83"/>
      <c r="J251" s="83"/>
      <c r="K251" s="59"/>
      <c r="L251" s="59"/>
      <c r="M251" s="59"/>
      <c r="N251" s="59"/>
    </row>
    <row r="252" spans="1:14" ht="15" outlineLevel="1">
      <c r="A252" s="83" t="s">
        <v>652</v>
      </c>
      <c r="B252" s="83"/>
      <c r="C252" s="83"/>
      <c r="D252" s="77"/>
      <c r="E252" s="77"/>
      <c r="F252" s="77"/>
      <c r="G252" s="77"/>
      <c r="H252" s="48"/>
      <c r="I252" s="83"/>
      <c r="J252" s="83"/>
      <c r="K252" s="59"/>
      <c r="L252" s="59"/>
      <c r="M252" s="59"/>
      <c r="N252" s="59"/>
    </row>
    <row r="253" spans="1:14" ht="15" outlineLevel="1">
      <c r="A253" s="83" t="s">
        <v>653</v>
      </c>
      <c r="B253" s="83"/>
      <c r="C253" s="83"/>
      <c r="D253" s="77"/>
      <c r="E253" s="77"/>
      <c r="F253" s="77"/>
      <c r="G253" s="77"/>
      <c r="H253" s="48"/>
      <c r="I253" s="83"/>
      <c r="J253" s="83"/>
      <c r="K253" s="59"/>
      <c r="L253" s="59"/>
      <c r="M253" s="59"/>
      <c r="N253" s="59"/>
    </row>
    <row r="254" spans="1:14" ht="15" outlineLevel="1">
      <c r="A254" s="83" t="s">
        <v>654</v>
      </c>
      <c r="B254" s="83"/>
      <c r="C254" s="83"/>
      <c r="D254" s="77"/>
      <c r="E254" s="77"/>
      <c r="F254" s="77"/>
      <c r="G254" s="77"/>
      <c r="H254" s="48"/>
      <c r="I254" s="83"/>
      <c r="J254" s="83"/>
      <c r="K254" s="59"/>
      <c r="L254" s="59"/>
      <c r="M254" s="59"/>
      <c r="N254" s="59"/>
    </row>
    <row r="255" spans="1:14" ht="15" outlineLevel="1">
      <c r="A255" s="83" t="s">
        <v>655</v>
      </c>
      <c r="B255" s="83"/>
      <c r="C255" s="83"/>
      <c r="D255" s="77"/>
      <c r="E255" s="77"/>
      <c r="F255" s="77"/>
      <c r="G255" s="77"/>
      <c r="H255" s="48"/>
      <c r="I255" s="83"/>
      <c r="J255" s="83"/>
      <c r="K255" s="59"/>
      <c r="L255" s="59"/>
      <c r="M255" s="59"/>
      <c r="N255" s="59"/>
    </row>
    <row r="256" spans="1:14" ht="15" outlineLevel="1">
      <c r="A256" s="83" t="s">
        <v>656</v>
      </c>
      <c r="B256" s="83"/>
      <c r="C256" s="83"/>
      <c r="D256" s="77"/>
      <c r="E256" s="77"/>
      <c r="F256" s="77"/>
      <c r="G256" s="77"/>
      <c r="H256" s="48"/>
      <c r="I256" s="83"/>
      <c r="J256" s="83"/>
      <c r="K256" s="59"/>
      <c r="L256" s="59"/>
      <c r="M256" s="59"/>
      <c r="N256" s="59"/>
    </row>
    <row r="257" spans="1:14" ht="15" outlineLevel="1">
      <c r="A257" s="83" t="s">
        <v>657</v>
      </c>
      <c r="B257" s="83"/>
      <c r="C257" s="83"/>
      <c r="D257" s="77"/>
      <c r="E257" s="77"/>
      <c r="F257" s="77"/>
      <c r="G257" s="77"/>
      <c r="H257" s="48"/>
      <c r="I257" s="83"/>
      <c r="J257" s="83"/>
      <c r="K257" s="59"/>
      <c r="L257" s="59"/>
      <c r="M257" s="59"/>
      <c r="N257" s="59"/>
    </row>
    <row r="258" spans="1:14" ht="15" outlineLevel="1">
      <c r="A258" s="83" t="s">
        <v>658</v>
      </c>
      <c r="B258" s="83"/>
      <c r="C258" s="83"/>
      <c r="D258" s="77"/>
      <c r="E258" s="77"/>
      <c r="F258" s="77"/>
      <c r="G258" s="77"/>
      <c r="H258" s="48"/>
      <c r="I258" s="83"/>
      <c r="J258" s="83"/>
      <c r="K258" s="59"/>
      <c r="L258" s="59"/>
      <c r="M258" s="59"/>
      <c r="N258" s="59"/>
    </row>
    <row r="259" spans="1:14" ht="15" outlineLevel="1">
      <c r="A259" s="83" t="s">
        <v>659</v>
      </c>
      <c r="B259" s="83"/>
      <c r="C259" s="83"/>
      <c r="D259" s="77"/>
      <c r="E259" s="77"/>
      <c r="F259" s="77"/>
      <c r="G259" s="77"/>
      <c r="H259" s="48"/>
      <c r="I259" s="83"/>
      <c r="J259" s="83"/>
      <c r="K259" s="59"/>
      <c r="L259" s="59"/>
      <c r="M259" s="59"/>
      <c r="N259" s="59"/>
    </row>
    <row r="260" spans="1:14" ht="15" outlineLevel="1">
      <c r="A260" s="83" t="s">
        <v>660</v>
      </c>
      <c r="B260" s="83"/>
      <c r="C260" s="83"/>
      <c r="D260" s="77"/>
      <c r="E260" s="77"/>
      <c r="F260" s="77"/>
      <c r="G260" s="77"/>
      <c r="H260" s="48"/>
      <c r="I260" s="83"/>
      <c r="J260" s="83"/>
      <c r="K260" s="59"/>
      <c r="L260" s="59"/>
      <c r="M260" s="59"/>
      <c r="N260" s="59"/>
    </row>
    <row r="261" spans="1:14" ht="15" outlineLevel="1">
      <c r="A261" s="83" t="s">
        <v>661</v>
      </c>
      <c r="B261" s="83"/>
      <c r="C261" s="83"/>
      <c r="D261" s="77"/>
      <c r="E261" s="77"/>
      <c r="F261" s="77"/>
      <c r="G261" s="77"/>
      <c r="H261" s="48"/>
      <c r="I261" s="83"/>
      <c r="J261" s="83"/>
      <c r="K261" s="59"/>
      <c r="L261" s="59"/>
      <c r="M261" s="59"/>
      <c r="N261" s="59"/>
    </row>
    <row r="262" spans="1:14" ht="15" outlineLevel="1">
      <c r="A262" s="83" t="s">
        <v>662</v>
      </c>
      <c r="B262" s="83"/>
      <c r="C262" s="83"/>
      <c r="D262" s="77"/>
      <c r="E262" s="77"/>
      <c r="F262" s="77"/>
      <c r="G262" s="77"/>
      <c r="H262" s="48"/>
      <c r="I262" s="83"/>
      <c r="J262" s="83"/>
      <c r="K262" s="59"/>
      <c r="L262" s="59"/>
      <c r="M262" s="59"/>
      <c r="N262" s="59"/>
    </row>
    <row r="263" spans="1:14" ht="15" outlineLevel="1">
      <c r="A263" s="83" t="s">
        <v>663</v>
      </c>
      <c r="B263" s="83"/>
      <c r="C263" s="83"/>
      <c r="D263" s="77"/>
      <c r="E263" s="77"/>
      <c r="F263" s="77"/>
      <c r="G263" s="77"/>
      <c r="H263" s="48"/>
      <c r="I263" s="83"/>
      <c r="J263" s="83"/>
      <c r="K263" s="59"/>
      <c r="L263" s="59"/>
      <c r="M263" s="59"/>
      <c r="N263" s="59"/>
    </row>
    <row r="264" spans="1:14" ht="15" outlineLevel="1">
      <c r="A264" s="83" t="s">
        <v>664</v>
      </c>
      <c r="B264" s="83"/>
      <c r="C264" s="83"/>
      <c r="D264" s="77"/>
      <c r="E264" s="77"/>
      <c r="F264" s="77"/>
      <c r="G264" s="77"/>
      <c r="H264" s="48"/>
      <c r="I264" s="83"/>
      <c r="J264" s="83"/>
      <c r="K264" s="59"/>
      <c r="L264" s="59"/>
      <c r="M264" s="59"/>
      <c r="N264" s="59"/>
    </row>
    <row r="265" spans="1:14" ht="15" outlineLevel="1">
      <c r="A265" s="83" t="s">
        <v>665</v>
      </c>
      <c r="B265" s="83"/>
      <c r="C265" s="83"/>
      <c r="D265" s="77"/>
      <c r="E265" s="77"/>
      <c r="F265" s="77"/>
      <c r="G265" s="77"/>
      <c r="H265" s="48"/>
      <c r="I265" s="83"/>
      <c r="J265" s="83"/>
      <c r="K265" s="59"/>
      <c r="L265" s="59"/>
      <c r="M265" s="59"/>
      <c r="N265" s="59"/>
    </row>
    <row r="266" spans="1:14" ht="15" outlineLevel="1">
      <c r="A266" s="83" t="s">
        <v>666</v>
      </c>
      <c r="B266" s="83"/>
      <c r="C266" s="83"/>
      <c r="D266" s="77"/>
      <c r="E266" s="77"/>
      <c r="F266" s="77"/>
      <c r="G266" s="77"/>
      <c r="H266" s="48"/>
      <c r="I266" s="83"/>
      <c r="J266" s="83"/>
      <c r="K266" s="59"/>
      <c r="L266" s="59"/>
      <c r="M266" s="59"/>
      <c r="N266" s="59"/>
    </row>
    <row r="267" spans="1:14" ht="15" outlineLevel="1">
      <c r="A267" s="83" t="s">
        <v>667</v>
      </c>
      <c r="B267" s="83"/>
      <c r="C267" s="83"/>
      <c r="D267" s="77"/>
      <c r="E267" s="77"/>
      <c r="F267" s="77"/>
      <c r="G267" s="77"/>
      <c r="H267" s="48"/>
      <c r="I267" s="83"/>
      <c r="J267" s="83"/>
      <c r="K267" s="59"/>
      <c r="L267" s="59"/>
      <c r="M267" s="59"/>
      <c r="N267" s="59"/>
    </row>
    <row r="268" spans="1:14" ht="15" outlineLevel="1">
      <c r="A268" s="83" t="s">
        <v>668</v>
      </c>
      <c r="B268" s="83"/>
      <c r="C268" s="83"/>
      <c r="D268" s="77"/>
      <c r="E268" s="77"/>
      <c r="F268" s="77"/>
      <c r="G268" s="77"/>
      <c r="H268" s="48"/>
      <c r="I268" s="83"/>
      <c r="J268" s="83"/>
      <c r="K268" s="59"/>
      <c r="L268" s="59"/>
      <c r="M268" s="59"/>
      <c r="N268" s="59"/>
    </row>
    <row r="269" spans="1:14" ht="15" outlineLevel="1">
      <c r="A269" s="83" t="s">
        <v>669</v>
      </c>
      <c r="B269" s="83"/>
      <c r="C269" s="83"/>
      <c r="D269" s="77"/>
      <c r="E269" s="77"/>
      <c r="F269" s="77"/>
      <c r="G269" s="77"/>
      <c r="H269" s="48"/>
      <c r="I269" s="83"/>
      <c r="J269" s="83"/>
      <c r="K269" s="59"/>
      <c r="L269" s="59"/>
      <c r="M269" s="59"/>
      <c r="N269" s="59"/>
    </row>
    <row r="270" spans="1:14" ht="15" outlineLevel="1">
      <c r="A270" s="83" t="s">
        <v>670</v>
      </c>
      <c r="B270" s="83"/>
      <c r="C270" s="83"/>
      <c r="D270" s="77"/>
      <c r="E270" s="77"/>
      <c r="F270" s="77"/>
      <c r="G270" s="77"/>
      <c r="H270" s="48"/>
      <c r="I270" s="83"/>
      <c r="J270" s="83"/>
      <c r="K270" s="59"/>
      <c r="L270" s="59"/>
      <c r="M270" s="59"/>
      <c r="N270" s="59"/>
    </row>
    <row r="271" spans="1:14" ht="15" outlineLevel="1">
      <c r="A271" s="83" t="s">
        <v>671</v>
      </c>
      <c r="B271" s="83"/>
      <c r="C271" s="83"/>
      <c r="D271" s="77"/>
      <c r="E271" s="77"/>
      <c r="F271" s="77"/>
      <c r="G271" s="77"/>
      <c r="H271" s="48"/>
      <c r="I271" s="83"/>
      <c r="J271" s="83"/>
      <c r="K271" s="59"/>
      <c r="L271" s="59"/>
      <c r="M271" s="59"/>
      <c r="N271" s="59"/>
    </row>
    <row r="272" spans="1:14" ht="15" outlineLevel="1">
      <c r="A272" s="83" t="s">
        <v>672</v>
      </c>
      <c r="B272" s="83"/>
      <c r="C272" s="83"/>
      <c r="D272" s="77"/>
      <c r="E272" s="77"/>
      <c r="F272" s="77"/>
      <c r="G272" s="77"/>
      <c r="H272" s="48"/>
      <c r="I272" s="83"/>
      <c r="J272" s="83"/>
      <c r="K272" s="59"/>
      <c r="L272" s="59"/>
      <c r="M272" s="59"/>
      <c r="N272" s="59"/>
    </row>
    <row r="273" spans="1:14" ht="15" outlineLevel="1">
      <c r="A273" s="83" t="s">
        <v>673</v>
      </c>
      <c r="B273" s="83"/>
      <c r="C273" s="83"/>
      <c r="D273" s="77"/>
      <c r="E273" s="77"/>
      <c r="F273" s="77"/>
      <c r="G273" s="77"/>
      <c r="H273" s="48"/>
      <c r="I273" s="83"/>
      <c r="J273" s="83"/>
      <c r="K273" s="59"/>
      <c r="L273" s="59"/>
      <c r="M273" s="59"/>
      <c r="N273" s="59"/>
    </row>
    <row r="274" spans="1:14" ht="15" outlineLevel="1">
      <c r="A274" s="83" t="s">
        <v>674</v>
      </c>
      <c r="B274" s="83"/>
      <c r="C274" s="83"/>
      <c r="D274" s="77"/>
      <c r="E274" s="77"/>
      <c r="F274" s="77"/>
      <c r="G274" s="77"/>
      <c r="H274" s="48"/>
      <c r="I274" s="83"/>
      <c r="J274" s="83"/>
      <c r="K274" s="59"/>
      <c r="L274" s="59"/>
      <c r="M274" s="59"/>
      <c r="N274" s="59"/>
    </row>
    <row r="275" spans="1:14" ht="15" outlineLevel="1">
      <c r="A275" s="83" t="s">
        <v>675</v>
      </c>
      <c r="B275" s="83"/>
      <c r="C275" s="83"/>
      <c r="D275" s="77"/>
      <c r="E275" s="77"/>
      <c r="F275" s="77"/>
      <c r="G275" s="77"/>
      <c r="H275" s="48"/>
      <c r="I275" s="83"/>
      <c r="J275" s="83"/>
      <c r="K275" s="59"/>
      <c r="L275" s="59"/>
      <c r="M275" s="59"/>
      <c r="N275" s="59"/>
    </row>
    <row r="276" spans="1:14" ht="15" outlineLevel="1">
      <c r="A276" s="83" t="s">
        <v>676</v>
      </c>
      <c r="B276" s="83"/>
      <c r="C276" s="83"/>
      <c r="D276" s="77"/>
      <c r="E276" s="77"/>
      <c r="F276" s="77"/>
      <c r="G276" s="77"/>
      <c r="H276" s="48"/>
      <c r="I276" s="83"/>
      <c r="J276" s="83"/>
      <c r="K276" s="59"/>
      <c r="L276" s="59"/>
      <c r="M276" s="59"/>
      <c r="N276" s="59"/>
    </row>
    <row r="277" spans="1:14" ht="15" outlineLevel="1">
      <c r="A277" s="83" t="s">
        <v>677</v>
      </c>
      <c r="B277" s="83"/>
      <c r="C277" s="83"/>
      <c r="D277" s="77"/>
      <c r="E277" s="77"/>
      <c r="F277" s="77"/>
      <c r="G277" s="77"/>
      <c r="H277" s="48"/>
      <c r="I277" s="83"/>
      <c r="J277" s="83"/>
      <c r="K277" s="59"/>
      <c r="L277" s="59"/>
      <c r="M277" s="59"/>
      <c r="N277" s="59"/>
    </row>
    <row r="278" spans="1:14" ht="15" outlineLevel="1">
      <c r="A278" s="83" t="s">
        <v>678</v>
      </c>
      <c r="B278" s="83"/>
      <c r="C278" s="83"/>
      <c r="D278" s="77"/>
      <c r="E278" s="77"/>
      <c r="F278" s="77"/>
      <c r="G278" s="77"/>
      <c r="H278" s="48"/>
      <c r="I278" s="83"/>
      <c r="J278" s="83"/>
      <c r="K278" s="59"/>
      <c r="L278" s="59"/>
      <c r="M278" s="59"/>
      <c r="N278" s="59"/>
    </row>
    <row r="279" spans="1:14" ht="15" outlineLevel="1">
      <c r="A279" s="83" t="s">
        <v>679</v>
      </c>
      <c r="B279" s="83"/>
      <c r="C279" s="83"/>
      <c r="D279" s="77"/>
      <c r="E279" s="77"/>
      <c r="F279" s="77"/>
      <c r="G279" s="77"/>
      <c r="H279" s="48"/>
      <c r="I279" s="83"/>
      <c r="J279" s="83"/>
      <c r="K279" s="59"/>
      <c r="L279" s="59"/>
      <c r="M279" s="59"/>
      <c r="N279" s="59"/>
    </row>
    <row r="280" spans="1:14" ht="15" outlineLevel="1">
      <c r="A280" s="83" t="s">
        <v>680</v>
      </c>
      <c r="B280" s="83"/>
      <c r="C280" s="83"/>
      <c r="D280" s="77"/>
      <c r="E280" s="77"/>
      <c r="F280" s="77"/>
      <c r="G280" s="77"/>
      <c r="H280" s="48"/>
      <c r="I280" s="83"/>
      <c r="J280" s="83"/>
      <c r="K280" s="59"/>
      <c r="L280" s="59"/>
      <c r="M280" s="59"/>
      <c r="N280" s="59"/>
    </row>
    <row r="281" spans="1:14" ht="15" outlineLevel="1">
      <c r="A281" s="83" t="s">
        <v>681</v>
      </c>
      <c r="B281" s="83"/>
      <c r="C281" s="83"/>
      <c r="D281" s="77"/>
      <c r="E281" s="77"/>
      <c r="F281" s="77"/>
      <c r="G281" s="77"/>
      <c r="H281" s="48"/>
      <c r="I281" s="83"/>
      <c r="J281" s="83"/>
      <c r="K281" s="59"/>
      <c r="L281" s="59"/>
      <c r="M281" s="59"/>
      <c r="N281" s="59"/>
    </row>
    <row r="282" spans="1:14" ht="15" outlineLevel="1">
      <c r="A282" s="83" t="s">
        <v>682</v>
      </c>
      <c r="B282" s="83"/>
      <c r="C282" s="83"/>
      <c r="D282" s="77"/>
      <c r="E282" s="77"/>
      <c r="F282" s="77"/>
      <c r="G282" s="77"/>
      <c r="H282" s="48"/>
      <c r="I282" s="83"/>
      <c r="J282" s="83"/>
      <c r="K282" s="59"/>
      <c r="L282" s="59"/>
      <c r="M282" s="59"/>
      <c r="N282" s="59"/>
    </row>
    <row r="283" spans="1:13" ht="37.5">
      <c r="A283" s="13"/>
      <c r="B283" s="13" t="s">
        <v>214</v>
      </c>
      <c r="C283" s="13" t="s">
        <v>74</v>
      </c>
      <c r="D283" s="13" t="s">
        <v>74</v>
      </c>
      <c r="E283" s="13"/>
      <c r="F283" s="10"/>
      <c r="G283" s="11"/>
      <c r="H283" s="48"/>
      <c r="I283" s="57"/>
      <c r="J283" s="57"/>
      <c r="K283" s="57"/>
      <c r="L283" s="57"/>
      <c r="M283" s="2"/>
    </row>
    <row r="284" spans="1:13" ht="18.75">
      <c r="A284" s="89" t="s">
        <v>239</v>
      </c>
      <c r="B284" s="90"/>
      <c r="C284" s="90"/>
      <c r="D284" s="90"/>
      <c r="E284" s="90"/>
      <c r="F284" s="91"/>
      <c r="G284" s="90"/>
      <c r="H284" s="48"/>
      <c r="I284" s="57"/>
      <c r="J284" s="57"/>
      <c r="K284" s="57"/>
      <c r="L284" s="57"/>
      <c r="M284" s="2"/>
    </row>
    <row r="285" spans="1:13" ht="18.75">
      <c r="A285" s="89" t="s">
        <v>240</v>
      </c>
      <c r="B285" s="90"/>
      <c r="C285" s="90"/>
      <c r="D285" s="90"/>
      <c r="E285" s="90"/>
      <c r="F285" s="91"/>
      <c r="G285" s="90"/>
      <c r="H285" s="48"/>
      <c r="I285" s="57"/>
      <c r="J285" s="57"/>
      <c r="K285" s="57"/>
      <c r="L285" s="57"/>
      <c r="M285" s="2"/>
    </row>
    <row r="286" spans="1:14" ht="15">
      <c r="A286" s="83" t="s">
        <v>683</v>
      </c>
      <c r="B286" s="45" t="s">
        <v>66</v>
      </c>
      <c r="C286" s="58">
        <f>ROW(B38)</f>
        <v>38</v>
      </c>
      <c r="E286" s="53"/>
      <c r="F286" s="53"/>
      <c r="G286" s="53"/>
      <c r="H286" s="48"/>
      <c r="I286" s="45"/>
      <c r="J286" s="58"/>
      <c r="L286" s="53"/>
      <c r="M286" s="53"/>
      <c r="N286" s="53"/>
    </row>
    <row r="287" spans="1:13" ht="15">
      <c r="A287" s="83" t="s">
        <v>684</v>
      </c>
      <c r="B287" s="45" t="s">
        <v>67</v>
      </c>
      <c r="C287" s="58">
        <f>ROW(B39)</f>
        <v>39</v>
      </c>
      <c r="E287" s="53"/>
      <c r="F287" s="53"/>
      <c r="H287" s="48"/>
      <c r="I287" s="45"/>
      <c r="J287" s="58"/>
      <c r="L287" s="53"/>
      <c r="M287" s="53"/>
    </row>
    <row r="288" spans="1:14" ht="15">
      <c r="A288" s="83" t="s">
        <v>685</v>
      </c>
      <c r="B288" s="45" t="s">
        <v>48</v>
      </c>
      <c r="C288" s="58" t="str">
        <f>ROW('B1. HTT Mortgage Assets'!B43)&amp;" for Mortgage Assets"</f>
        <v>43 for Mortgage Assets</v>
      </c>
      <c r="D288" s="58" t="e">
        <f>ROW(#REF!)&amp;" for Public Sector Assets"</f>
        <v>#REF!</v>
      </c>
      <c r="E288" s="34"/>
      <c r="F288" s="53"/>
      <c r="G288" s="34"/>
      <c r="H288" s="48"/>
      <c r="I288" s="45"/>
      <c r="J288" s="58"/>
      <c r="K288" s="58"/>
      <c r="L288" s="34"/>
      <c r="M288" s="53"/>
      <c r="N288" s="34"/>
    </row>
    <row r="289" spans="1:10" ht="15">
      <c r="A289" s="83" t="s">
        <v>686</v>
      </c>
      <c r="B289" s="45" t="s">
        <v>68</v>
      </c>
      <c r="C289" s="58">
        <f>ROW(B52)</f>
        <v>52</v>
      </c>
      <c r="H289" s="48"/>
      <c r="I289" s="45"/>
      <c r="J289" s="58"/>
    </row>
    <row r="290" spans="1:14" ht="15">
      <c r="A290" s="83" t="s">
        <v>687</v>
      </c>
      <c r="B290" s="45" t="s">
        <v>69</v>
      </c>
      <c r="C290" s="76" t="str">
        <f>ROW('B1. HTT Mortgage Assets'!B167)&amp;" for Residential Mortgage Assets"</f>
        <v>167 for Residential Mortgage Assets</v>
      </c>
      <c r="D290" s="58" t="str">
        <f>ROW('B1. HTT Mortgage Assets'!B267)&amp;" for Commercial Mortgage Assets"</f>
        <v>267 for Commercial Mortgage Assets</v>
      </c>
      <c r="E290" s="34"/>
      <c r="F290" s="58" t="e">
        <f>ROW(#REF!)&amp;" for Public Sector Assets"</f>
        <v>#REF!</v>
      </c>
      <c r="G290" s="34"/>
      <c r="H290" s="48"/>
      <c r="I290" s="45"/>
      <c r="J290" s="59"/>
      <c r="K290" s="58"/>
      <c r="L290" s="34"/>
      <c r="N290" s="34"/>
    </row>
    <row r="291" spans="1:13" ht="15">
      <c r="A291" s="83" t="s">
        <v>688</v>
      </c>
      <c r="B291" s="45" t="s">
        <v>267</v>
      </c>
      <c r="C291" s="58" t="str">
        <f>ROW('B1. HTT Mortgage Assets'!B130)&amp;" for Mortgage Assets"</f>
        <v>130 for Mortgage Assets</v>
      </c>
      <c r="D291" s="58">
        <f>ROW(B161)</f>
        <v>161</v>
      </c>
      <c r="F291" s="58" t="e">
        <f>ROW(#REF!)&amp;" for Public Sector Assets"</f>
        <v>#REF!</v>
      </c>
      <c r="H291" s="48"/>
      <c r="I291" s="45"/>
      <c r="M291" s="34"/>
    </row>
    <row r="292" spans="1:13" ht="15">
      <c r="A292" s="83" t="s">
        <v>689</v>
      </c>
      <c r="B292" s="45" t="s">
        <v>268</v>
      </c>
      <c r="C292" s="58">
        <f>ROW(B109)</f>
        <v>109</v>
      </c>
      <c r="F292" s="34"/>
      <c r="H292" s="48"/>
      <c r="I292" s="45"/>
      <c r="J292" s="58"/>
      <c r="M292" s="34"/>
    </row>
    <row r="293" spans="1:13" ht="15">
      <c r="A293" s="83" t="s">
        <v>690</v>
      </c>
      <c r="B293" s="45" t="s">
        <v>70</v>
      </c>
      <c r="C293" s="58">
        <f>ROW(B161)</f>
        <v>161</v>
      </c>
      <c r="E293" s="34"/>
      <c r="F293" s="34"/>
      <c r="H293" s="48"/>
      <c r="I293" s="45"/>
      <c r="J293" s="58"/>
      <c r="L293" s="34"/>
      <c r="M293" s="34"/>
    </row>
    <row r="294" spans="1:13" ht="15">
      <c r="A294" s="83" t="s">
        <v>691</v>
      </c>
      <c r="B294" s="45" t="s">
        <v>71</v>
      </c>
      <c r="C294" s="58">
        <f>ROW(B135)</f>
        <v>135</v>
      </c>
      <c r="E294" s="34"/>
      <c r="F294" s="34"/>
      <c r="H294" s="48"/>
      <c r="I294" s="45"/>
      <c r="J294" s="58"/>
      <c r="L294" s="34"/>
      <c r="M294" s="34"/>
    </row>
    <row r="295" spans="1:12" ht="30">
      <c r="A295" s="83" t="s">
        <v>692</v>
      </c>
      <c r="B295" s="49" t="s">
        <v>231</v>
      </c>
      <c r="C295" s="58" t="str">
        <f>ROW('C. HTT Harmonised Glossary'!B17)&amp;" for Harmonised Glossary"</f>
        <v>17 for Harmonised Glossary</v>
      </c>
      <c r="E295" s="34"/>
      <c r="H295" s="48"/>
      <c r="J295" s="58"/>
      <c r="L295" s="34"/>
    </row>
    <row r="296" spans="1:12" ht="15">
      <c r="A296" s="83" t="s">
        <v>693</v>
      </c>
      <c r="B296" s="45" t="s">
        <v>72</v>
      </c>
      <c r="C296" s="58">
        <f>ROW(B65)</f>
        <v>65</v>
      </c>
      <c r="E296" s="34"/>
      <c r="H296" s="48"/>
      <c r="I296" s="45"/>
      <c r="J296" s="58"/>
      <c r="L296" s="34"/>
    </row>
    <row r="297" spans="1:12" ht="15">
      <c r="A297" s="83" t="s">
        <v>694</v>
      </c>
      <c r="B297" s="45" t="s">
        <v>73</v>
      </c>
      <c r="C297" s="58">
        <f>ROW(B87)</f>
        <v>87</v>
      </c>
      <c r="E297" s="34"/>
      <c r="H297" s="48"/>
      <c r="I297" s="45"/>
      <c r="J297" s="58"/>
      <c r="L297" s="34"/>
    </row>
    <row r="298" spans="1:12" ht="15">
      <c r="A298" s="83" t="s">
        <v>695</v>
      </c>
      <c r="B298" s="45" t="s">
        <v>49</v>
      </c>
      <c r="C298" s="58" t="str">
        <f>ROW('B1. HTT Mortgage Assets'!B160)&amp;" for Mortgage Assets"</f>
        <v>160 for Mortgage Assets</v>
      </c>
      <c r="D298" s="58" t="e">
        <f>ROW(#REF!)&amp;" for Public Sector Assets"</f>
        <v>#REF!</v>
      </c>
      <c r="E298" s="34"/>
      <c r="H298" s="48"/>
      <c r="I298" s="45"/>
      <c r="J298" s="58"/>
      <c r="K298" s="58"/>
      <c r="L298" s="34"/>
    </row>
    <row r="299" spans="1:12" ht="15" outlineLevel="1">
      <c r="A299" s="83" t="s">
        <v>696</v>
      </c>
      <c r="B299" s="45"/>
      <c r="C299" s="58"/>
      <c r="D299" s="58"/>
      <c r="E299" s="34"/>
      <c r="H299" s="48"/>
      <c r="I299" s="45"/>
      <c r="J299" s="58"/>
      <c r="K299" s="58"/>
      <c r="L299" s="34"/>
    </row>
    <row r="300" spans="1:12" ht="15" outlineLevel="1">
      <c r="A300" s="83" t="s">
        <v>697</v>
      </c>
      <c r="B300" s="45"/>
      <c r="C300" s="58"/>
      <c r="D300" s="58"/>
      <c r="E300" s="34"/>
      <c r="H300" s="48"/>
      <c r="I300" s="45"/>
      <c r="J300" s="58"/>
      <c r="K300" s="58"/>
      <c r="L300" s="34"/>
    </row>
    <row r="301" spans="1:12" ht="15" outlineLevel="1">
      <c r="A301" s="83" t="s">
        <v>698</v>
      </c>
      <c r="B301" s="45"/>
      <c r="C301" s="58"/>
      <c r="D301" s="58"/>
      <c r="E301" s="34"/>
      <c r="H301" s="48"/>
      <c r="I301" s="45"/>
      <c r="J301" s="58"/>
      <c r="K301" s="58"/>
      <c r="L301" s="34"/>
    </row>
    <row r="302" spans="1:12" ht="15" outlineLevel="1">
      <c r="A302" s="83" t="s">
        <v>699</v>
      </c>
      <c r="B302" s="45"/>
      <c r="C302" s="58"/>
      <c r="D302" s="58"/>
      <c r="E302" s="34"/>
      <c r="H302" s="48"/>
      <c r="I302" s="45"/>
      <c r="J302" s="58"/>
      <c r="K302" s="58"/>
      <c r="L302" s="34"/>
    </row>
    <row r="303" spans="1:12" ht="15" outlineLevel="1">
      <c r="A303" s="83" t="s">
        <v>700</v>
      </c>
      <c r="B303" s="45"/>
      <c r="C303" s="58"/>
      <c r="D303" s="58"/>
      <c r="E303" s="34"/>
      <c r="H303" s="48"/>
      <c r="I303" s="45"/>
      <c r="J303" s="58"/>
      <c r="K303" s="58"/>
      <c r="L303" s="34"/>
    </row>
    <row r="304" spans="1:12" ht="15" outlineLevel="1">
      <c r="A304" s="83" t="s">
        <v>701</v>
      </c>
      <c r="B304" s="45"/>
      <c r="C304" s="58"/>
      <c r="D304" s="58"/>
      <c r="E304" s="34"/>
      <c r="H304" s="48"/>
      <c r="I304" s="45"/>
      <c r="J304" s="58"/>
      <c r="K304" s="58"/>
      <c r="L304" s="34"/>
    </row>
    <row r="305" spans="1:12" ht="15" outlineLevel="1">
      <c r="A305" s="83" t="s">
        <v>702</v>
      </c>
      <c r="B305" s="45"/>
      <c r="C305" s="58"/>
      <c r="D305" s="58"/>
      <c r="E305" s="34"/>
      <c r="H305" s="48"/>
      <c r="I305" s="45"/>
      <c r="J305" s="58"/>
      <c r="K305" s="58"/>
      <c r="L305" s="34"/>
    </row>
    <row r="306" spans="1:12" ht="15" outlineLevel="1">
      <c r="A306" s="83" t="s">
        <v>703</v>
      </c>
      <c r="B306" s="45"/>
      <c r="C306" s="58"/>
      <c r="D306" s="58"/>
      <c r="E306" s="34"/>
      <c r="H306" s="48"/>
      <c r="I306" s="45"/>
      <c r="J306" s="58"/>
      <c r="K306" s="58"/>
      <c r="L306" s="34"/>
    </row>
    <row r="307" spans="1:12" ht="15" outlineLevel="1">
      <c r="A307" s="83" t="s">
        <v>704</v>
      </c>
      <c r="B307" s="45"/>
      <c r="C307" s="58"/>
      <c r="D307" s="58"/>
      <c r="E307" s="34"/>
      <c r="H307" s="48"/>
      <c r="I307" s="45"/>
      <c r="J307" s="58"/>
      <c r="K307" s="58"/>
      <c r="L307" s="34"/>
    </row>
    <row r="308" spans="1:8" ht="15" outlineLevel="1">
      <c r="A308" s="83" t="s">
        <v>705</v>
      </c>
      <c r="H308" s="48"/>
    </row>
    <row r="309" spans="1:13" ht="37.5">
      <c r="A309" s="10"/>
      <c r="B309" s="13" t="s">
        <v>216</v>
      </c>
      <c r="C309" s="10"/>
      <c r="D309" s="10"/>
      <c r="E309" s="10"/>
      <c r="F309" s="10"/>
      <c r="G309" s="11"/>
      <c r="H309" s="48"/>
      <c r="I309" s="57"/>
      <c r="J309" s="2"/>
      <c r="K309" s="2"/>
      <c r="L309" s="2"/>
      <c r="M309" s="2"/>
    </row>
    <row r="310" spans="1:10" ht="15">
      <c r="A310" s="83" t="s">
        <v>706</v>
      </c>
      <c r="B310" s="66" t="s">
        <v>130</v>
      </c>
      <c r="C310" s="58">
        <f>ROW(B171)</f>
        <v>171</v>
      </c>
      <c r="H310" s="48"/>
      <c r="I310" s="66"/>
      <c r="J310" s="58"/>
    </row>
    <row r="311" spans="1:10" ht="15" outlineLevel="1">
      <c r="A311" s="83" t="s">
        <v>707</v>
      </c>
      <c r="B311" s="66"/>
      <c r="C311" s="58"/>
      <c r="H311" s="48"/>
      <c r="I311" s="66"/>
      <c r="J311" s="58"/>
    </row>
    <row r="312" spans="1:10" ht="15" outlineLevel="1">
      <c r="A312" s="83" t="s">
        <v>708</v>
      </c>
      <c r="B312" s="66"/>
      <c r="C312" s="58"/>
      <c r="H312" s="48"/>
      <c r="I312" s="66"/>
      <c r="J312" s="58"/>
    </row>
    <row r="313" spans="1:10" ht="15" outlineLevel="1">
      <c r="A313" s="83" t="s">
        <v>709</v>
      </c>
      <c r="B313" s="66"/>
      <c r="C313" s="58"/>
      <c r="H313" s="48"/>
      <c r="I313" s="66"/>
      <c r="J313" s="58"/>
    </row>
    <row r="314" spans="1:10" ht="15" outlineLevel="1">
      <c r="A314" s="83" t="s">
        <v>710</v>
      </c>
      <c r="B314" s="66"/>
      <c r="C314" s="58"/>
      <c r="H314" s="48"/>
      <c r="I314" s="66"/>
      <c r="J314" s="58"/>
    </row>
    <row r="315" spans="1:10" ht="15" outlineLevel="1">
      <c r="A315" s="83" t="s">
        <v>711</v>
      </c>
      <c r="B315" s="66"/>
      <c r="C315" s="58"/>
      <c r="H315" s="48"/>
      <c r="I315" s="66"/>
      <c r="J315" s="58"/>
    </row>
    <row r="316" spans="1:10" ht="15" outlineLevel="1">
      <c r="A316" s="83" t="s">
        <v>712</v>
      </c>
      <c r="B316" s="66"/>
      <c r="C316" s="58"/>
      <c r="H316" s="48"/>
      <c r="I316" s="66"/>
      <c r="J316" s="58"/>
    </row>
    <row r="317" spans="1:13" ht="18.75">
      <c r="A317" s="10"/>
      <c r="B317" s="13" t="s">
        <v>217</v>
      </c>
      <c r="C317" s="10"/>
      <c r="D317" s="10"/>
      <c r="E317" s="10"/>
      <c r="F317" s="10"/>
      <c r="G317" s="11"/>
      <c r="H317" s="48"/>
      <c r="I317" s="57"/>
      <c r="J317" s="2"/>
      <c r="K317" s="2"/>
      <c r="L317" s="2"/>
      <c r="M317" s="2"/>
    </row>
    <row r="318" spans="1:13" ht="15" customHeight="1" outlineLevel="1">
      <c r="A318" s="54"/>
      <c r="B318" s="56" t="s">
        <v>771</v>
      </c>
      <c r="C318" s="54"/>
      <c r="D318" s="54"/>
      <c r="E318" s="42"/>
      <c r="F318" s="55"/>
      <c r="G318" s="55"/>
      <c r="H318" s="48"/>
      <c r="L318" s="48"/>
      <c r="M318" s="48"/>
    </row>
    <row r="319" spans="1:8" ht="15" outlineLevel="1">
      <c r="A319" s="83" t="s">
        <v>713</v>
      </c>
      <c r="B319" s="84" t="s">
        <v>253</v>
      </c>
      <c r="C319" s="84"/>
      <c r="H319" s="48"/>
    </row>
    <row r="320" spans="1:8" ht="15" outlineLevel="1">
      <c r="A320" s="83" t="s">
        <v>714</v>
      </c>
      <c r="B320" s="84" t="s">
        <v>254</v>
      </c>
      <c r="C320" s="84"/>
      <c r="H320" s="48"/>
    </row>
    <row r="321" spans="1:8" ht="15" outlineLevel="1">
      <c r="A321" s="83" t="s">
        <v>715</v>
      </c>
      <c r="B321" s="45" t="s">
        <v>193</v>
      </c>
      <c r="C321" s="84"/>
      <c r="H321" s="48"/>
    </row>
    <row r="322" spans="1:8" ht="15" outlineLevel="1">
      <c r="A322" s="83" t="s">
        <v>716</v>
      </c>
      <c r="B322" s="45" t="s">
        <v>194</v>
      </c>
      <c r="H322" s="48"/>
    </row>
    <row r="323" spans="1:8" ht="15" outlineLevel="1">
      <c r="A323" s="83" t="s">
        <v>717</v>
      </c>
      <c r="B323" s="45" t="s">
        <v>200</v>
      </c>
      <c r="H323" s="48"/>
    </row>
    <row r="324" spans="1:8" ht="15" outlineLevel="1">
      <c r="A324" s="83" t="s">
        <v>718</v>
      </c>
      <c r="B324" s="45" t="s">
        <v>195</v>
      </c>
      <c r="H324" s="48"/>
    </row>
    <row r="325" spans="1:8" ht="15" outlineLevel="1">
      <c r="A325" s="83" t="s">
        <v>719</v>
      </c>
      <c r="B325" s="45" t="s">
        <v>196</v>
      </c>
      <c r="H325" s="48"/>
    </row>
    <row r="326" spans="1:8" ht="15" outlineLevel="1">
      <c r="A326" s="83" t="s">
        <v>720</v>
      </c>
      <c r="B326" s="45" t="s">
        <v>197</v>
      </c>
      <c r="H326" s="48"/>
    </row>
    <row r="327" spans="1:8" ht="15" outlineLevel="1">
      <c r="A327" s="83" t="s">
        <v>721</v>
      </c>
      <c r="B327" s="45" t="s">
        <v>198</v>
      </c>
      <c r="H327" s="48"/>
    </row>
    <row r="328" spans="1:8" ht="15" outlineLevel="1">
      <c r="A328" s="83" t="s">
        <v>722</v>
      </c>
      <c r="B328" s="63" t="s">
        <v>199</v>
      </c>
      <c r="H328" s="48"/>
    </row>
    <row r="329" spans="1:8" ht="15" outlineLevel="1">
      <c r="A329" s="83" t="s">
        <v>723</v>
      </c>
      <c r="B329" s="63" t="s">
        <v>199</v>
      </c>
      <c r="H329" s="48"/>
    </row>
    <row r="330" spans="1:8" ht="15" outlineLevel="1">
      <c r="A330" s="83" t="s">
        <v>724</v>
      </c>
      <c r="B330" s="63" t="s">
        <v>199</v>
      </c>
      <c r="H330" s="48"/>
    </row>
    <row r="331" spans="1:8" ht="15" outlineLevel="1">
      <c r="A331" s="83" t="s">
        <v>725</v>
      </c>
      <c r="B331" s="63" t="s">
        <v>199</v>
      </c>
      <c r="H331" s="48"/>
    </row>
    <row r="332" spans="1:8" ht="15" outlineLevel="1">
      <c r="A332" s="83" t="s">
        <v>726</v>
      </c>
      <c r="B332" s="63" t="s">
        <v>199</v>
      </c>
      <c r="H332" s="48"/>
    </row>
    <row r="333" spans="1:8" ht="15" outlineLevel="1">
      <c r="A333" s="83" t="s">
        <v>727</v>
      </c>
      <c r="B333" s="63" t="s">
        <v>199</v>
      </c>
      <c r="H333" s="48"/>
    </row>
    <row r="334" spans="1:8" ht="15" outlineLevel="1">
      <c r="A334" s="83" t="s">
        <v>728</v>
      </c>
      <c r="B334" s="63" t="s">
        <v>199</v>
      </c>
      <c r="H334" s="48"/>
    </row>
    <row r="335" spans="1:8" ht="15" outlineLevel="1">
      <c r="A335" s="83" t="s">
        <v>729</v>
      </c>
      <c r="B335" s="63" t="s">
        <v>199</v>
      </c>
      <c r="H335" s="48"/>
    </row>
    <row r="336" spans="1:8" ht="15" outlineLevel="1">
      <c r="A336" s="83" t="s">
        <v>730</v>
      </c>
      <c r="B336" s="63" t="s">
        <v>199</v>
      </c>
      <c r="H336" s="48"/>
    </row>
    <row r="337" spans="1:8" ht="15" outlineLevel="1">
      <c r="A337" s="83" t="s">
        <v>731</v>
      </c>
      <c r="B337" s="63" t="s">
        <v>199</v>
      </c>
      <c r="H337" s="48"/>
    </row>
    <row r="338" spans="1:8" ht="15" outlineLevel="1">
      <c r="A338" s="83" t="s">
        <v>732</v>
      </c>
      <c r="B338" s="63" t="s">
        <v>199</v>
      </c>
      <c r="H338" s="48"/>
    </row>
    <row r="339" spans="1:8" ht="15" outlineLevel="1">
      <c r="A339" s="83" t="s">
        <v>733</v>
      </c>
      <c r="B339" s="63" t="s">
        <v>199</v>
      </c>
      <c r="H339" s="48"/>
    </row>
    <row r="340" spans="1:8" ht="15" outlineLevel="1">
      <c r="A340" s="83" t="s">
        <v>734</v>
      </c>
      <c r="B340" s="63" t="s">
        <v>199</v>
      </c>
      <c r="H340" s="48"/>
    </row>
    <row r="341" spans="1:8" ht="15" outlineLevel="1">
      <c r="A341" s="83" t="s">
        <v>735</v>
      </c>
      <c r="B341" s="63" t="s">
        <v>199</v>
      </c>
      <c r="H341" s="48"/>
    </row>
    <row r="342" spans="1:8" ht="15" outlineLevel="1">
      <c r="A342" s="83" t="s">
        <v>736</v>
      </c>
      <c r="B342" s="63" t="s">
        <v>199</v>
      </c>
      <c r="H342" s="48"/>
    </row>
    <row r="343" spans="1:8" ht="15" outlineLevel="1">
      <c r="A343" s="83" t="s">
        <v>737</v>
      </c>
      <c r="B343" s="63" t="s">
        <v>199</v>
      </c>
      <c r="H343" s="48"/>
    </row>
    <row r="344" spans="1:8" ht="15" outlineLevel="1">
      <c r="A344" s="83" t="s">
        <v>738</v>
      </c>
      <c r="B344" s="63" t="s">
        <v>199</v>
      </c>
      <c r="H344" s="48"/>
    </row>
    <row r="345" spans="1:8" ht="15" outlineLevel="1">
      <c r="A345" s="83" t="s">
        <v>739</v>
      </c>
      <c r="B345" s="63" t="s">
        <v>199</v>
      </c>
      <c r="H345" s="48"/>
    </row>
    <row r="346" spans="1:8" ht="15" outlineLevel="1">
      <c r="A346" s="83" t="s">
        <v>740</v>
      </c>
      <c r="B346" s="63" t="s">
        <v>199</v>
      </c>
      <c r="H346" s="48"/>
    </row>
    <row r="347" spans="1:8" ht="15" outlineLevel="1">
      <c r="A347" s="83" t="s">
        <v>741</v>
      </c>
      <c r="B347" s="63" t="s">
        <v>199</v>
      </c>
      <c r="H347" s="48"/>
    </row>
    <row r="348" spans="1:8" ht="15" outlineLevel="1">
      <c r="A348" s="83" t="s">
        <v>742</v>
      </c>
      <c r="B348" s="63" t="s">
        <v>199</v>
      </c>
      <c r="H348" s="48"/>
    </row>
    <row r="349" spans="1:8" ht="15" outlineLevel="1">
      <c r="A349" s="83" t="s">
        <v>743</v>
      </c>
      <c r="B349" s="63" t="s">
        <v>199</v>
      </c>
      <c r="H349" s="48"/>
    </row>
    <row r="350" spans="1:8" ht="15" outlineLevel="1">
      <c r="A350" s="83" t="s">
        <v>744</v>
      </c>
      <c r="B350" s="63" t="s">
        <v>199</v>
      </c>
      <c r="H350" s="48"/>
    </row>
    <row r="351" spans="1:8" ht="15" outlineLevel="1">
      <c r="A351" s="83" t="s">
        <v>745</v>
      </c>
      <c r="B351" s="63" t="s">
        <v>199</v>
      </c>
      <c r="H351" s="48"/>
    </row>
    <row r="352" spans="1:8" ht="15" outlineLevel="1">
      <c r="A352" s="83" t="s">
        <v>746</v>
      </c>
      <c r="B352" s="63" t="s">
        <v>199</v>
      </c>
      <c r="H352" s="48"/>
    </row>
    <row r="353" spans="1:8" ht="15" outlineLevel="1">
      <c r="A353" s="83" t="s">
        <v>747</v>
      </c>
      <c r="B353" s="63" t="s">
        <v>199</v>
      </c>
      <c r="H353" s="48"/>
    </row>
    <row r="354" spans="1:8" ht="15" outlineLevel="1">
      <c r="A354" s="83" t="s">
        <v>748</v>
      </c>
      <c r="B354" s="63" t="s">
        <v>199</v>
      </c>
      <c r="H354" s="48"/>
    </row>
    <row r="355" spans="1:8" ht="15" outlineLevel="1">
      <c r="A355" s="83" t="s">
        <v>749</v>
      </c>
      <c r="B355" s="63" t="s">
        <v>199</v>
      </c>
      <c r="H355" s="48"/>
    </row>
    <row r="356" spans="1:8" ht="15" outlineLevel="1">
      <c r="A356" s="83" t="s">
        <v>750</v>
      </c>
      <c r="B356" s="63" t="s">
        <v>199</v>
      </c>
      <c r="H356" s="48"/>
    </row>
    <row r="357" spans="1:8" ht="15" outlineLevel="1">
      <c r="A357" s="83" t="s">
        <v>751</v>
      </c>
      <c r="B357" s="63" t="s">
        <v>199</v>
      </c>
      <c r="H357" s="48"/>
    </row>
    <row r="358" spans="1:8" ht="15" outlineLevel="1">
      <c r="A358" s="83" t="s">
        <v>752</v>
      </c>
      <c r="B358" s="63" t="s">
        <v>199</v>
      </c>
      <c r="H358" s="48"/>
    </row>
    <row r="359" spans="1:8" ht="15" outlineLevel="1">
      <c r="A359" s="83" t="s">
        <v>753</v>
      </c>
      <c r="B359" s="63" t="s">
        <v>199</v>
      </c>
      <c r="H359" s="48"/>
    </row>
    <row r="360" spans="1:8" ht="15" outlineLevel="1">
      <c r="A360" s="83" t="s">
        <v>754</v>
      </c>
      <c r="B360" s="63" t="s">
        <v>199</v>
      </c>
      <c r="H360" s="48"/>
    </row>
    <row r="361" spans="1:8" ht="15" outlineLevel="1">
      <c r="A361" s="83" t="s">
        <v>755</v>
      </c>
      <c r="B361" s="63" t="s">
        <v>199</v>
      </c>
      <c r="H361" s="48"/>
    </row>
    <row r="362" spans="1:8" ht="15" outlineLevel="1">
      <c r="A362" s="83" t="s">
        <v>756</v>
      </c>
      <c r="B362" s="63" t="s">
        <v>199</v>
      </c>
      <c r="H362" s="48"/>
    </row>
    <row r="363" spans="1:8" ht="15" outlineLevel="1">
      <c r="A363" s="83" t="s">
        <v>757</v>
      </c>
      <c r="B363" s="63" t="s">
        <v>199</v>
      </c>
      <c r="H363" s="48"/>
    </row>
    <row r="364" ht="15">
      <c r="H364" s="48"/>
    </row>
    <row r="365" ht="15">
      <c r="H365" s="48"/>
    </row>
    <row r="366" ht="15">
      <c r="H366" s="48"/>
    </row>
    <row r="367" ht="15">
      <c r="H367" s="48"/>
    </row>
    <row r="368" ht="15">
      <c r="H368" s="48"/>
    </row>
    <row r="369" ht="15">
      <c r="H369" s="48"/>
    </row>
    <row r="370" ht="15">
      <c r="H370" s="48"/>
    </row>
    <row r="371" ht="15">
      <c r="H371" s="48"/>
    </row>
    <row r="372" ht="15">
      <c r="H372" s="48"/>
    </row>
    <row r="373" ht="15">
      <c r="H373" s="48"/>
    </row>
    <row r="374" ht="15">
      <c r="H374" s="48"/>
    </row>
    <row r="375" ht="15">
      <c r="H375" s="48"/>
    </row>
    <row r="376" ht="15">
      <c r="H376" s="48"/>
    </row>
    <row r="377" ht="15">
      <c r="H377" s="48"/>
    </row>
    <row r="378" ht="15">
      <c r="H378" s="48"/>
    </row>
    <row r="379" ht="15">
      <c r="H379" s="48"/>
    </row>
    <row r="380" ht="15">
      <c r="H380" s="48"/>
    </row>
    <row r="381" ht="15">
      <c r="H381" s="48"/>
    </row>
    <row r="382" ht="15">
      <c r="H382" s="48"/>
    </row>
    <row r="383" ht="15">
      <c r="H383" s="48"/>
    </row>
    <row r="384" ht="15">
      <c r="H384" s="48"/>
    </row>
    <row r="385" ht="15">
      <c r="H385" s="48"/>
    </row>
    <row r="386" ht="15">
      <c r="H386" s="48"/>
    </row>
    <row r="387" ht="15">
      <c r="H387" s="48"/>
    </row>
    <row r="388" ht="15">
      <c r="H388" s="48"/>
    </row>
    <row r="389" ht="15">
      <c r="H389" s="48"/>
    </row>
    <row r="390" ht="15">
      <c r="H390" s="48"/>
    </row>
    <row r="391" ht="15">
      <c r="H391" s="48"/>
    </row>
    <row r="392" ht="15">
      <c r="H392" s="48"/>
    </row>
    <row r="393" ht="15">
      <c r="H393" s="48"/>
    </row>
    <row r="394" ht="15">
      <c r="H394" s="48"/>
    </row>
    <row r="395" ht="15">
      <c r="H395" s="48"/>
    </row>
    <row r="396" ht="15">
      <c r="H396" s="48"/>
    </row>
    <row r="397" ht="15">
      <c r="H397" s="48"/>
    </row>
    <row r="398" ht="15">
      <c r="H398" s="48"/>
    </row>
    <row r="399" ht="15">
      <c r="H399" s="48"/>
    </row>
    <row r="400" ht="15">
      <c r="H400" s="48"/>
    </row>
    <row r="401" ht="15">
      <c r="H401" s="48"/>
    </row>
    <row r="402" ht="15">
      <c r="H402" s="48"/>
    </row>
    <row r="403" ht="15">
      <c r="H403" s="48"/>
    </row>
    <row r="404" ht="15">
      <c r="H404" s="48"/>
    </row>
    <row r="405" ht="15">
      <c r="H405" s="48"/>
    </row>
    <row r="406" ht="15">
      <c r="H406" s="48"/>
    </row>
    <row r="407" ht="15">
      <c r="H407" s="48"/>
    </row>
    <row r="408" ht="15">
      <c r="H408" s="48"/>
    </row>
    <row r="409" ht="15">
      <c r="H409" s="48"/>
    </row>
    <row r="410" ht="15">
      <c r="H410" s="48"/>
    </row>
    <row r="411" ht="15">
      <c r="H411" s="48"/>
    </row>
  </sheetData>
  <sheetProtection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display="LCR status"/>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display="https://www.unicajabanco.es/PortalServlet?pag=1111062955156.1412772146897&amp;M1=infocorporativa-inversores&amp;M2=emisiones&amp;M3=colateral-cedulas-hipotecarias"/>
    <hyperlink ref="C29" r:id="rId5" display="https://www.coveredbondlabel.com/issuer/34/"/>
    <hyperlink ref="C227" r:id="rId6" display="https://www.coveredbondlabel.com/issuer/34/"/>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G367"/>
  <sheetViews>
    <sheetView showGridLines="0" zoomScale="70" zoomScaleNormal="70" zoomScaleSheetLayoutView="80" zoomScalePageLayoutView="80" workbookViewId="0" topLeftCell="A1">
      <selection activeCell="R1" sqref="R1"/>
    </sheetView>
  </sheetViews>
  <sheetFormatPr defaultColWidth="8.8515625" defaultRowHeight="15" outlineLevelRow="1"/>
  <cols>
    <col min="1" max="1" width="13.8515625" style="83" customWidth="1"/>
    <col min="2" max="2" width="60.8515625" style="83" customWidth="1"/>
    <col min="3" max="3" width="41.00390625" style="83" customWidth="1"/>
    <col min="4" max="4" width="40.8515625" style="83" customWidth="1"/>
    <col min="5" max="5" width="6.7109375" style="83" customWidth="1"/>
    <col min="6" max="6" width="41.57421875" style="83" customWidth="1"/>
    <col min="7" max="7" width="41.57421875" style="48" customWidth="1"/>
    <col min="8" max="16384" width="8.8515625" style="47" customWidth="1"/>
  </cols>
  <sheetData>
    <row r="1" spans="1:6" ht="31.5">
      <c r="A1" s="14" t="s">
        <v>259</v>
      </c>
      <c r="B1" s="14"/>
      <c r="C1" s="48"/>
      <c r="D1" s="48"/>
      <c r="E1" s="48"/>
      <c r="F1" s="48"/>
    </row>
    <row r="2" spans="1:6" ht="15.75" thickBot="1">
      <c r="A2" s="48"/>
      <c r="B2" s="48"/>
      <c r="C2" s="48"/>
      <c r="D2" s="48"/>
      <c r="E2" s="48"/>
      <c r="F2" s="48"/>
    </row>
    <row r="3" spans="1:7" ht="19.5" thickBot="1">
      <c r="A3" s="40"/>
      <c r="B3" s="39" t="s">
        <v>128</v>
      </c>
      <c r="C3" s="86" t="s">
        <v>56</v>
      </c>
      <c r="D3" s="40"/>
      <c r="E3" s="40"/>
      <c r="F3" s="40"/>
      <c r="G3" s="40"/>
    </row>
    <row r="4" ht="15.75" thickBot="1"/>
    <row r="5" spans="1:6" ht="18.75">
      <c r="A5" s="57"/>
      <c r="B5" s="73" t="s">
        <v>260</v>
      </c>
      <c r="C5" s="57"/>
      <c r="E5" s="2"/>
      <c r="F5" s="2"/>
    </row>
    <row r="6" ht="15">
      <c r="B6" s="68" t="s">
        <v>225</v>
      </c>
    </row>
    <row r="7" ht="15">
      <c r="B7" s="69" t="s">
        <v>226</v>
      </c>
    </row>
    <row r="8" ht="15.75" thickBot="1">
      <c r="B8" s="74" t="s">
        <v>227</v>
      </c>
    </row>
    <row r="9" ht="15">
      <c r="B9" s="62"/>
    </row>
    <row r="10" spans="1:7" ht="37.5">
      <c r="A10" s="13" t="s">
        <v>224</v>
      </c>
      <c r="B10" s="13" t="s">
        <v>225</v>
      </c>
      <c r="C10" s="10"/>
      <c r="D10" s="10"/>
      <c r="E10" s="10"/>
      <c r="F10" s="10"/>
      <c r="G10" s="11"/>
    </row>
    <row r="11" spans="1:7" ht="15" customHeight="1">
      <c r="A11" s="54"/>
      <c r="B11" s="56" t="s">
        <v>1097</v>
      </c>
      <c r="C11" s="54" t="s">
        <v>82</v>
      </c>
      <c r="D11" s="54"/>
      <c r="E11" s="54"/>
      <c r="F11" s="55" t="s">
        <v>147</v>
      </c>
      <c r="G11" s="55"/>
    </row>
    <row r="12" spans="1:6" ht="15">
      <c r="A12" s="83" t="s">
        <v>772</v>
      </c>
      <c r="B12" s="83" t="s">
        <v>3</v>
      </c>
      <c r="C12" s="104">
        <v>10669.502752049999</v>
      </c>
      <c r="F12" s="43">
        <f>IF($C$15=0,"",IF(C12="[for completion]","",C12/$C$15))</f>
        <v>0.7940829344320405</v>
      </c>
    </row>
    <row r="13" spans="1:6" ht="15">
      <c r="A13" s="83" t="s">
        <v>773</v>
      </c>
      <c r="B13" s="83" t="s">
        <v>4</v>
      </c>
      <c r="C13" s="104">
        <v>2766.7547084899998</v>
      </c>
      <c r="F13" s="43">
        <f>IF($C$15=0,"",IF(C13="[for completion]","",C13/$C$15))</f>
        <v>0.2059170655679595</v>
      </c>
    </row>
    <row r="14" spans="1:6" ht="15">
      <c r="A14" s="83" t="s">
        <v>774</v>
      </c>
      <c r="B14" s="83" t="s">
        <v>2</v>
      </c>
      <c r="C14" s="104">
        <v>0</v>
      </c>
      <c r="F14" s="43">
        <f>IF($C$15=0,"",IF(C14="[for completion]","",C14/$C$15))</f>
        <v>0</v>
      </c>
    </row>
    <row r="15" spans="1:6" ht="15">
      <c r="A15" s="83" t="s">
        <v>775</v>
      </c>
      <c r="B15" s="31" t="s">
        <v>1</v>
      </c>
      <c r="C15" s="104">
        <f>SUM(C12:C14)</f>
        <v>13436.257460539999</v>
      </c>
      <c r="F15" s="111">
        <f>SUM(F12:F14)</f>
        <v>1</v>
      </c>
    </row>
    <row r="16" spans="1:6" ht="15" outlineLevel="1">
      <c r="A16" s="83" t="s">
        <v>776</v>
      </c>
      <c r="B16" s="63" t="s">
        <v>161</v>
      </c>
      <c r="F16" s="43">
        <f aca="true" t="shared" si="0" ref="F16:F26">IF($C$15=0,"",IF(C16="[for completion]","",C16/$C$15))</f>
        <v>0</v>
      </c>
    </row>
    <row r="17" spans="1:6" ht="15" outlineLevel="1">
      <c r="A17" s="83" t="s">
        <v>777</v>
      </c>
      <c r="B17" s="63" t="s">
        <v>158</v>
      </c>
      <c r="F17" s="43">
        <f t="shared" si="0"/>
        <v>0</v>
      </c>
    </row>
    <row r="18" spans="1:6" ht="15" outlineLevel="1">
      <c r="A18" s="83" t="s">
        <v>778</v>
      </c>
      <c r="B18" s="63" t="s">
        <v>154</v>
      </c>
      <c r="F18" s="43">
        <f t="shared" si="0"/>
        <v>0</v>
      </c>
    </row>
    <row r="19" spans="1:6" ht="15" outlineLevel="1">
      <c r="A19" s="83" t="s">
        <v>779</v>
      </c>
      <c r="B19" s="63" t="s">
        <v>154</v>
      </c>
      <c r="F19" s="43">
        <f t="shared" si="0"/>
        <v>0</v>
      </c>
    </row>
    <row r="20" spans="1:6" ht="15" outlineLevel="1">
      <c r="A20" s="83" t="s">
        <v>780</v>
      </c>
      <c r="B20" s="63" t="s">
        <v>154</v>
      </c>
      <c r="F20" s="43">
        <f t="shared" si="0"/>
        <v>0</v>
      </c>
    </row>
    <row r="21" spans="1:6" ht="15" outlineLevel="1">
      <c r="A21" s="83" t="s">
        <v>781</v>
      </c>
      <c r="B21" s="63" t="s">
        <v>154</v>
      </c>
      <c r="F21" s="43">
        <f t="shared" si="0"/>
        <v>0</v>
      </c>
    </row>
    <row r="22" spans="1:6" ht="15" outlineLevel="1">
      <c r="A22" s="83" t="s">
        <v>782</v>
      </c>
      <c r="B22" s="63" t="s">
        <v>154</v>
      </c>
      <c r="F22" s="43">
        <f t="shared" si="0"/>
        <v>0</v>
      </c>
    </row>
    <row r="23" spans="1:6" ht="15" outlineLevel="1">
      <c r="A23" s="83" t="s">
        <v>783</v>
      </c>
      <c r="B23" s="63" t="s">
        <v>154</v>
      </c>
      <c r="F23" s="43">
        <f t="shared" si="0"/>
        <v>0</v>
      </c>
    </row>
    <row r="24" spans="1:6" ht="15" outlineLevel="1">
      <c r="A24" s="83" t="s">
        <v>784</v>
      </c>
      <c r="B24" s="63" t="s">
        <v>154</v>
      </c>
      <c r="F24" s="43">
        <f t="shared" si="0"/>
        <v>0</v>
      </c>
    </row>
    <row r="25" spans="1:6" ht="15" outlineLevel="1">
      <c r="A25" s="83" t="s">
        <v>785</v>
      </c>
      <c r="B25" s="63" t="s">
        <v>154</v>
      </c>
      <c r="F25" s="43">
        <f t="shared" si="0"/>
        <v>0</v>
      </c>
    </row>
    <row r="26" spans="1:6" ht="15" outlineLevel="1">
      <c r="A26" s="83" t="s">
        <v>786</v>
      </c>
      <c r="B26" s="63" t="s">
        <v>154</v>
      </c>
      <c r="C26" s="47"/>
      <c r="D26" s="47"/>
      <c r="E26" s="47"/>
      <c r="F26" s="43">
        <f t="shared" si="0"/>
        <v>0</v>
      </c>
    </row>
    <row r="27" spans="1:7" ht="15" customHeight="1">
      <c r="A27" s="54"/>
      <c r="B27" s="56" t="s">
        <v>1098</v>
      </c>
      <c r="C27" s="54" t="s">
        <v>141</v>
      </c>
      <c r="D27" s="54" t="s">
        <v>142</v>
      </c>
      <c r="E27" s="42"/>
      <c r="F27" s="54" t="s">
        <v>148</v>
      </c>
      <c r="G27" s="55"/>
    </row>
    <row r="28" spans="1:6" ht="15">
      <c r="A28" s="83" t="s">
        <v>787</v>
      </c>
      <c r="B28" s="83" t="s">
        <v>212</v>
      </c>
      <c r="C28" s="112">
        <v>165058</v>
      </c>
      <c r="D28" s="112">
        <v>19725</v>
      </c>
      <c r="F28" s="112">
        <v>184783</v>
      </c>
    </row>
    <row r="29" spans="1:2" ht="15" outlineLevel="1">
      <c r="A29" s="83" t="s">
        <v>788</v>
      </c>
      <c r="B29" s="84" t="s">
        <v>191</v>
      </c>
    </row>
    <row r="30" spans="1:2" ht="15" outlineLevel="1">
      <c r="A30" s="83" t="s">
        <v>789</v>
      </c>
      <c r="B30" s="84" t="s">
        <v>192</v>
      </c>
    </row>
    <row r="31" spans="1:2" ht="15" outlineLevel="1">
      <c r="A31" s="83" t="s">
        <v>790</v>
      </c>
      <c r="B31" s="84"/>
    </row>
    <row r="32" spans="1:2" ht="15" outlineLevel="1">
      <c r="A32" s="83" t="s">
        <v>791</v>
      </c>
      <c r="B32" s="84"/>
    </row>
    <row r="33" spans="1:2" ht="15" outlineLevel="1">
      <c r="A33" s="83" t="s">
        <v>792</v>
      </c>
      <c r="B33" s="84"/>
    </row>
    <row r="34" spans="1:2" ht="15" outlineLevel="1">
      <c r="A34" s="83" t="s">
        <v>793</v>
      </c>
      <c r="B34" s="84"/>
    </row>
    <row r="35" spans="1:7" ht="15" customHeight="1">
      <c r="A35" s="54"/>
      <c r="B35" s="56" t="s">
        <v>1099</v>
      </c>
      <c r="C35" s="54" t="s">
        <v>143</v>
      </c>
      <c r="D35" s="54" t="s">
        <v>144</v>
      </c>
      <c r="E35" s="42"/>
      <c r="F35" s="55" t="s">
        <v>147</v>
      </c>
      <c r="G35" s="55"/>
    </row>
    <row r="36" spans="1:6" ht="15">
      <c r="A36" s="83" t="s">
        <v>794</v>
      </c>
      <c r="B36" s="83" t="s">
        <v>206</v>
      </c>
      <c r="C36" s="87">
        <v>0.011768045358615753</v>
      </c>
      <c r="D36" s="87">
        <v>0.3191736264115558</v>
      </c>
      <c r="F36" s="87">
        <v>0.07238159040909847</v>
      </c>
    </row>
    <row r="37" ht="15" outlineLevel="1">
      <c r="A37" s="83" t="s">
        <v>795</v>
      </c>
    </row>
    <row r="38" ht="15" outlineLevel="1">
      <c r="A38" s="83" t="s">
        <v>796</v>
      </c>
    </row>
    <row r="39" ht="15" outlineLevel="1">
      <c r="A39" s="83" t="s">
        <v>797</v>
      </c>
    </row>
    <row r="40" ht="15" outlineLevel="1">
      <c r="A40" s="83" t="s">
        <v>798</v>
      </c>
    </row>
    <row r="41" ht="15" outlineLevel="1">
      <c r="A41" s="83" t="s">
        <v>799</v>
      </c>
    </row>
    <row r="42" ht="15" outlineLevel="1">
      <c r="A42" s="83" t="s">
        <v>800</v>
      </c>
    </row>
    <row r="43" spans="1:7" ht="15" customHeight="1">
      <c r="A43" s="54"/>
      <c r="B43" s="56" t="s">
        <v>1100</v>
      </c>
      <c r="C43" s="54" t="s">
        <v>143</v>
      </c>
      <c r="D43" s="54" t="s">
        <v>144</v>
      </c>
      <c r="E43" s="42"/>
      <c r="F43" s="55" t="s">
        <v>147</v>
      </c>
      <c r="G43" s="55"/>
    </row>
    <row r="44" spans="1:7" ht="15">
      <c r="A44" s="83" t="s">
        <v>801</v>
      </c>
      <c r="B44" s="65" t="s">
        <v>90</v>
      </c>
      <c r="C44" s="113">
        <f>SUM(C45:C72)</f>
        <v>1</v>
      </c>
      <c r="D44" s="113">
        <f>SUM(D45:D72)</f>
        <v>0.9996895556236466</v>
      </c>
      <c r="F44" s="113">
        <f>SUM(F45:F72)</f>
        <v>0.9999360742049992</v>
      </c>
      <c r="G44" s="83"/>
    </row>
    <row r="45" spans="1:7" ht="15">
      <c r="A45" s="83" t="s">
        <v>802</v>
      </c>
      <c r="B45" s="83" t="s">
        <v>103</v>
      </c>
      <c r="C45" s="87">
        <v>0</v>
      </c>
      <c r="D45" s="87">
        <v>0</v>
      </c>
      <c r="E45" s="87"/>
      <c r="F45" s="87">
        <v>0</v>
      </c>
      <c r="G45" s="83"/>
    </row>
    <row r="46" spans="1:7" ht="15">
      <c r="A46" s="83" t="s">
        <v>803</v>
      </c>
      <c r="B46" s="83" t="s">
        <v>91</v>
      </c>
      <c r="C46" s="87">
        <v>0</v>
      </c>
      <c r="D46" s="87">
        <v>0</v>
      </c>
      <c r="E46" s="87"/>
      <c r="F46" s="87">
        <v>0</v>
      </c>
      <c r="G46" s="83"/>
    </row>
    <row r="47" spans="1:7" ht="15">
      <c r="A47" s="83" t="s">
        <v>804</v>
      </c>
      <c r="B47" s="83" t="s">
        <v>92</v>
      </c>
      <c r="C47" s="87">
        <v>0</v>
      </c>
      <c r="D47" s="87">
        <v>0</v>
      </c>
      <c r="E47" s="87"/>
      <c r="F47" s="87">
        <v>0</v>
      </c>
      <c r="G47" s="83"/>
    </row>
    <row r="48" spans="1:7" ht="15">
      <c r="A48" s="83" t="s">
        <v>805</v>
      </c>
      <c r="B48" s="83" t="s">
        <v>266</v>
      </c>
      <c r="C48" s="87">
        <v>0</v>
      </c>
      <c r="D48" s="87">
        <v>0</v>
      </c>
      <c r="E48" s="87"/>
      <c r="F48" s="87">
        <v>0</v>
      </c>
      <c r="G48" s="83"/>
    </row>
    <row r="49" spans="1:7" ht="15">
      <c r="A49" s="83" t="s">
        <v>806</v>
      </c>
      <c r="B49" s="83" t="s">
        <v>113</v>
      </c>
      <c r="C49" s="87">
        <v>0</v>
      </c>
      <c r="D49" s="87">
        <v>0</v>
      </c>
      <c r="E49" s="87"/>
      <c r="F49" s="87">
        <v>0</v>
      </c>
      <c r="G49" s="83"/>
    </row>
    <row r="50" spans="1:7" ht="15">
      <c r="A50" s="83" t="s">
        <v>807</v>
      </c>
      <c r="B50" s="83" t="s">
        <v>110</v>
      </c>
      <c r="C50" s="87">
        <v>0</v>
      </c>
      <c r="D50" s="87">
        <v>0</v>
      </c>
      <c r="E50" s="87"/>
      <c r="F50" s="87">
        <v>0</v>
      </c>
      <c r="G50" s="83"/>
    </row>
    <row r="51" spans="1:7" ht="15">
      <c r="A51" s="83" t="s">
        <v>808</v>
      </c>
      <c r="B51" s="83" t="s">
        <v>93</v>
      </c>
      <c r="C51" s="87">
        <v>0</v>
      </c>
      <c r="D51" s="87">
        <v>0</v>
      </c>
      <c r="E51" s="87"/>
      <c r="F51" s="87">
        <v>0</v>
      </c>
      <c r="G51" s="83"/>
    </row>
    <row r="52" spans="1:7" ht="15">
      <c r="A52" s="83" t="s">
        <v>809</v>
      </c>
      <c r="B52" s="83" t="s">
        <v>94</v>
      </c>
      <c r="C52" s="87">
        <v>0</v>
      </c>
      <c r="D52" s="87">
        <v>0</v>
      </c>
      <c r="E52" s="87"/>
      <c r="F52" s="87">
        <v>0</v>
      </c>
      <c r="G52" s="83"/>
    </row>
    <row r="53" spans="1:7" ht="15">
      <c r="A53" s="83" t="s">
        <v>810</v>
      </c>
      <c r="B53" s="83" t="s">
        <v>95</v>
      </c>
      <c r="C53" s="87">
        <v>0</v>
      </c>
      <c r="D53" s="87">
        <v>0</v>
      </c>
      <c r="E53" s="87"/>
      <c r="F53" s="87">
        <v>0</v>
      </c>
      <c r="G53" s="83"/>
    </row>
    <row r="54" spans="1:7" ht="15">
      <c r="A54" s="83" t="s">
        <v>811</v>
      </c>
      <c r="B54" s="83" t="s">
        <v>0</v>
      </c>
      <c r="C54" s="87">
        <v>0</v>
      </c>
      <c r="D54" s="87">
        <v>0</v>
      </c>
      <c r="E54" s="87"/>
      <c r="F54" s="87">
        <v>0</v>
      </c>
      <c r="G54" s="83"/>
    </row>
    <row r="55" spans="1:7" ht="15">
      <c r="A55" s="83" t="s">
        <v>812</v>
      </c>
      <c r="B55" s="83" t="s">
        <v>14</v>
      </c>
      <c r="C55" s="87">
        <v>0</v>
      </c>
      <c r="D55" s="87">
        <v>0.00039876291042877885</v>
      </c>
      <c r="F55" s="87">
        <v>8.21120883728332E-05</v>
      </c>
      <c r="G55" s="83"/>
    </row>
    <row r="56" spans="1:7" ht="15">
      <c r="A56" s="83" t="s">
        <v>813</v>
      </c>
      <c r="B56" s="83" t="s">
        <v>96</v>
      </c>
      <c r="C56" s="87">
        <v>0</v>
      </c>
      <c r="D56" s="87">
        <v>0</v>
      </c>
      <c r="E56" s="87"/>
      <c r="F56" s="87">
        <v>0</v>
      </c>
      <c r="G56" s="83"/>
    </row>
    <row r="57" spans="1:7" ht="15">
      <c r="A57" s="83" t="s">
        <v>814</v>
      </c>
      <c r="B57" s="83" t="s">
        <v>269</v>
      </c>
      <c r="C57" s="87">
        <v>0</v>
      </c>
      <c r="D57" s="87">
        <v>0</v>
      </c>
      <c r="E57" s="87"/>
      <c r="F57" s="87">
        <v>0</v>
      </c>
      <c r="G57" s="83"/>
    </row>
    <row r="58" spans="1:7" ht="15">
      <c r="A58" s="83" t="s">
        <v>815</v>
      </c>
      <c r="B58" s="83" t="s">
        <v>111</v>
      </c>
      <c r="C58" s="87">
        <v>0</v>
      </c>
      <c r="D58" s="87">
        <v>0</v>
      </c>
      <c r="E58" s="87"/>
      <c r="F58" s="87">
        <v>0</v>
      </c>
      <c r="G58" s="83"/>
    </row>
    <row r="59" spans="1:7" ht="15">
      <c r="A59" s="83" t="s">
        <v>816</v>
      </c>
      <c r="B59" s="83" t="s">
        <v>97</v>
      </c>
      <c r="C59" s="87">
        <v>0</v>
      </c>
      <c r="D59" s="87">
        <v>0</v>
      </c>
      <c r="E59" s="87"/>
      <c r="F59" s="87">
        <v>0</v>
      </c>
      <c r="G59" s="83"/>
    </row>
    <row r="60" spans="1:7" ht="15">
      <c r="A60" s="83" t="s">
        <v>817</v>
      </c>
      <c r="B60" s="83" t="s">
        <v>98</v>
      </c>
      <c r="C60" s="87">
        <v>0</v>
      </c>
      <c r="D60" s="87">
        <v>0</v>
      </c>
      <c r="E60" s="87"/>
      <c r="F60" s="87">
        <v>0</v>
      </c>
      <c r="G60" s="83"/>
    </row>
    <row r="61" spans="1:7" ht="15">
      <c r="A61" s="83" t="s">
        <v>818</v>
      </c>
      <c r="B61" s="83" t="s">
        <v>99</v>
      </c>
      <c r="C61" s="87">
        <v>0</v>
      </c>
      <c r="D61" s="87">
        <v>0</v>
      </c>
      <c r="E61" s="87"/>
      <c r="F61" s="87">
        <v>0</v>
      </c>
      <c r="G61" s="83"/>
    </row>
    <row r="62" spans="1:7" ht="15">
      <c r="A62" s="83" t="s">
        <v>819</v>
      </c>
      <c r="B62" s="83" t="s">
        <v>100</v>
      </c>
      <c r="C62" s="87">
        <v>0</v>
      </c>
      <c r="D62" s="87">
        <v>0</v>
      </c>
      <c r="E62" s="87"/>
      <c r="F62" s="87">
        <v>0</v>
      </c>
      <c r="G62" s="83"/>
    </row>
    <row r="63" spans="1:7" ht="15">
      <c r="A63" s="83" t="s">
        <v>820</v>
      </c>
      <c r="B63" s="83" t="s">
        <v>101</v>
      </c>
      <c r="C63" s="87">
        <v>0</v>
      </c>
      <c r="D63" s="87">
        <v>0</v>
      </c>
      <c r="E63" s="87"/>
      <c r="F63" s="87">
        <v>0</v>
      </c>
      <c r="G63" s="83"/>
    </row>
    <row r="64" spans="1:7" ht="15">
      <c r="A64" s="83" t="s">
        <v>821</v>
      </c>
      <c r="B64" s="83" t="s">
        <v>102</v>
      </c>
      <c r="C64" s="87">
        <v>0</v>
      </c>
      <c r="D64" s="87">
        <v>0</v>
      </c>
      <c r="E64" s="87"/>
      <c r="F64" s="87">
        <v>0</v>
      </c>
      <c r="G64" s="83"/>
    </row>
    <row r="65" spans="1:7" ht="15">
      <c r="A65" s="83" t="s">
        <v>822</v>
      </c>
      <c r="B65" s="83" t="s">
        <v>104</v>
      </c>
      <c r="C65" s="87">
        <v>0</v>
      </c>
      <c r="D65" s="87">
        <v>0</v>
      </c>
      <c r="E65" s="87"/>
      <c r="F65" s="87">
        <v>0</v>
      </c>
      <c r="G65" s="83"/>
    </row>
    <row r="66" spans="1:7" ht="15">
      <c r="A66" s="83" t="s">
        <v>823</v>
      </c>
      <c r="B66" s="83" t="s">
        <v>105</v>
      </c>
      <c r="C66" s="87">
        <v>0</v>
      </c>
      <c r="D66" s="87">
        <v>0</v>
      </c>
      <c r="E66" s="87"/>
      <c r="F66" s="87">
        <v>0</v>
      </c>
      <c r="G66" s="83"/>
    </row>
    <row r="67" spans="1:7" ht="15">
      <c r="A67" s="83" t="s">
        <v>824</v>
      </c>
      <c r="B67" s="83" t="s">
        <v>106</v>
      </c>
      <c r="C67" s="87">
        <v>0</v>
      </c>
      <c r="D67" s="87">
        <v>0</v>
      </c>
      <c r="E67" s="87"/>
      <c r="F67" s="87">
        <v>0</v>
      </c>
      <c r="G67" s="83"/>
    </row>
    <row r="68" spans="1:7" ht="15">
      <c r="A68" s="83" t="s">
        <v>825</v>
      </c>
      <c r="B68" s="83" t="s">
        <v>108</v>
      </c>
      <c r="C68" s="87">
        <v>0</v>
      </c>
      <c r="D68" s="87">
        <v>0</v>
      </c>
      <c r="E68" s="87"/>
      <c r="F68" s="87">
        <v>0</v>
      </c>
      <c r="G68" s="83"/>
    </row>
    <row r="69" spans="1:7" ht="15">
      <c r="A69" s="83" t="s">
        <v>826</v>
      </c>
      <c r="B69" s="83" t="s">
        <v>109</v>
      </c>
      <c r="C69" s="87">
        <v>0</v>
      </c>
      <c r="D69" s="87">
        <v>0</v>
      </c>
      <c r="E69" s="87"/>
      <c r="F69" s="87">
        <v>0</v>
      </c>
      <c r="G69" s="83"/>
    </row>
    <row r="70" spans="1:7" ht="15">
      <c r="A70" s="83" t="s">
        <v>827</v>
      </c>
      <c r="B70" s="83" t="s">
        <v>15</v>
      </c>
      <c r="C70" s="87">
        <v>0.9999859176736262</v>
      </c>
      <c r="D70" s="87">
        <v>0.9992907927132179</v>
      </c>
      <c r="F70" s="87">
        <v>0.9998427795815759</v>
      </c>
      <c r="G70" s="83"/>
    </row>
    <row r="71" spans="1:7" ht="15">
      <c r="A71" s="83" t="s">
        <v>828</v>
      </c>
      <c r="B71" s="83" t="s">
        <v>107</v>
      </c>
      <c r="C71" s="87">
        <v>0</v>
      </c>
      <c r="D71" s="87">
        <v>0</v>
      </c>
      <c r="E71" s="87"/>
      <c r="F71" s="87">
        <v>0</v>
      </c>
      <c r="G71" s="83"/>
    </row>
    <row r="72" spans="1:7" ht="15">
      <c r="A72" s="83" t="s">
        <v>829</v>
      </c>
      <c r="B72" s="83" t="s">
        <v>112</v>
      </c>
      <c r="C72" s="87">
        <v>1.4082326373750757E-05</v>
      </c>
      <c r="D72" s="87">
        <v>0</v>
      </c>
      <c r="F72" s="87">
        <v>1.1182535050497718E-05</v>
      </c>
      <c r="G72" s="83"/>
    </row>
    <row r="73" spans="1:7" ht="15">
      <c r="A73" s="83" t="s">
        <v>830</v>
      </c>
      <c r="B73" s="65" t="s">
        <v>114</v>
      </c>
      <c r="C73" s="113">
        <f>SUM(C74:C76)</f>
        <v>0</v>
      </c>
      <c r="D73" s="113">
        <f>SUM(D74:D76)</f>
        <v>0</v>
      </c>
      <c r="F73" s="113">
        <f>SUM(F74:F76)</f>
        <v>0</v>
      </c>
      <c r="G73" s="83"/>
    </row>
    <row r="74" spans="1:7" ht="15">
      <c r="A74" s="83" t="s">
        <v>831</v>
      </c>
      <c r="B74" s="83" t="s">
        <v>115</v>
      </c>
      <c r="C74" s="87">
        <v>0</v>
      </c>
      <c r="D74" s="87">
        <v>0</v>
      </c>
      <c r="E74" s="87"/>
      <c r="F74" s="87">
        <v>0</v>
      </c>
      <c r="G74" s="83"/>
    </row>
    <row r="75" spans="1:7" ht="15">
      <c r="A75" s="83" t="s">
        <v>832</v>
      </c>
      <c r="B75" s="83" t="s">
        <v>116</v>
      </c>
      <c r="C75" s="87">
        <v>0</v>
      </c>
      <c r="D75" s="87">
        <v>0</v>
      </c>
      <c r="E75" s="87"/>
      <c r="F75" s="87">
        <v>0</v>
      </c>
      <c r="G75" s="83"/>
    </row>
    <row r="76" spans="1:7" ht="15">
      <c r="A76" s="83" t="s">
        <v>833</v>
      </c>
      <c r="B76" s="83" t="s">
        <v>117</v>
      </c>
      <c r="C76" s="87">
        <v>0</v>
      </c>
      <c r="D76" s="87">
        <v>0</v>
      </c>
      <c r="E76" s="87"/>
      <c r="F76" s="87">
        <v>0</v>
      </c>
      <c r="G76" s="83"/>
    </row>
    <row r="77" spans="1:7" ht="15">
      <c r="A77" s="83" t="s">
        <v>834</v>
      </c>
      <c r="B77" s="65" t="s">
        <v>2</v>
      </c>
      <c r="C77" s="113">
        <f>SUM(C78:C87)</f>
        <v>0</v>
      </c>
      <c r="D77" s="113">
        <f>SUM(D78:D87)</f>
        <v>0.000310444376353396</v>
      </c>
      <c r="F77" s="113">
        <f>SUM(F78:F87)</f>
        <v>6.392579500076652E-05</v>
      </c>
      <c r="G77" s="83"/>
    </row>
    <row r="78" spans="1:7" ht="15">
      <c r="A78" s="83" t="s">
        <v>835</v>
      </c>
      <c r="B78" s="79" t="s">
        <v>118</v>
      </c>
      <c r="C78" s="87">
        <v>0</v>
      </c>
      <c r="D78" s="87">
        <v>0</v>
      </c>
      <c r="E78" s="87"/>
      <c r="F78" s="87">
        <v>0</v>
      </c>
      <c r="G78" s="83"/>
    </row>
    <row r="79" spans="1:7" ht="15">
      <c r="A79" s="83" t="s">
        <v>836</v>
      </c>
      <c r="B79" s="79" t="s">
        <v>119</v>
      </c>
      <c r="C79" s="87">
        <v>0</v>
      </c>
      <c r="D79" s="87">
        <v>0</v>
      </c>
      <c r="E79" s="87"/>
      <c r="F79" s="87">
        <v>0</v>
      </c>
      <c r="G79" s="83"/>
    </row>
    <row r="80" spans="1:7" ht="15">
      <c r="A80" s="83" t="s">
        <v>837</v>
      </c>
      <c r="B80" s="79" t="s">
        <v>140</v>
      </c>
      <c r="C80" s="87">
        <v>0</v>
      </c>
      <c r="D80" s="87">
        <v>0</v>
      </c>
      <c r="E80" s="87"/>
      <c r="F80" s="87">
        <v>0</v>
      </c>
      <c r="G80" s="83"/>
    </row>
    <row r="81" spans="1:7" ht="15">
      <c r="A81" s="83" t="s">
        <v>838</v>
      </c>
      <c r="B81" s="79" t="s">
        <v>120</v>
      </c>
      <c r="C81" s="87">
        <v>0</v>
      </c>
      <c r="D81" s="87">
        <v>0</v>
      </c>
      <c r="E81" s="87"/>
      <c r="F81" s="87">
        <v>0</v>
      </c>
      <c r="G81" s="83"/>
    </row>
    <row r="82" spans="1:7" ht="15">
      <c r="A82" s="83" t="s">
        <v>839</v>
      </c>
      <c r="B82" s="79" t="s">
        <v>121</v>
      </c>
      <c r="C82" s="87">
        <v>0</v>
      </c>
      <c r="D82" s="87">
        <v>0</v>
      </c>
      <c r="E82" s="87"/>
      <c r="F82" s="87">
        <v>0</v>
      </c>
      <c r="G82" s="83"/>
    </row>
    <row r="83" spans="1:7" ht="15">
      <c r="A83" s="83" t="s">
        <v>840</v>
      </c>
      <c r="B83" s="79" t="s">
        <v>122</v>
      </c>
      <c r="C83" s="87">
        <v>0</v>
      </c>
      <c r="D83" s="87">
        <v>0</v>
      </c>
      <c r="E83" s="87"/>
      <c r="F83" s="87">
        <v>0</v>
      </c>
      <c r="G83" s="83"/>
    </row>
    <row r="84" spans="1:7" ht="15">
      <c r="A84" s="83" t="s">
        <v>841</v>
      </c>
      <c r="B84" s="79" t="s">
        <v>123</v>
      </c>
      <c r="C84" s="87">
        <v>0</v>
      </c>
      <c r="D84" s="87">
        <v>0</v>
      </c>
      <c r="E84" s="87"/>
      <c r="F84" s="87">
        <v>0</v>
      </c>
      <c r="G84" s="83"/>
    </row>
    <row r="85" spans="1:7" ht="15">
      <c r="A85" s="83" t="s">
        <v>842</v>
      </c>
      <c r="B85" s="79" t="s">
        <v>126</v>
      </c>
      <c r="C85" s="87">
        <v>0</v>
      </c>
      <c r="D85" s="87">
        <v>0</v>
      </c>
      <c r="E85" s="87"/>
      <c r="F85" s="87">
        <v>0</v>
      </c>
      <c r="G85" s="83"/>
    </row>
    <row r="86" spans="1:7" ht="15">
      <c r="A86" s="83" t="s">
        <v>843</v>
      </c>
      <c r="B86" s="79" t="s">
        <v>124</v>
      </c>
      <c r="C86" s="87">
        <v>0</v>
      </c>
      <c r="D86" s="87">
        <v>0.000310444376353396</v>
      </c>
      <c r="F86" s="87">
        <v>6.392579500076652E-05</v>
      </c>
      <c r="G86" s="83"/>
    </row>
    <row r="87" spans="1:7" ht="15">
      <c r="A87" s="83" t="s">
        <v>844</v>
      </c>
      <c r="B87" s="79" t="s">
        <v>2</v>
      </c>
      <c r="C87" s="87">
        <v>0</v>
      </c>
      <c r="D87" s="87">
        <v>0</v>
      </c>
      <c r="E87" s="87"/>
      <c r="F87" s="87">
        <v>0</v>
      </c>
      <c r="G87" s="83"/>
    </row>
    <row r="88" spans="1:7" ht="15" outlineLevel="1">
      <c r="A88" s="83" t="s">
        <v>845</v>
      </c>
      <c r="B88" s="63" t="s">
        <v>154</v>
      </c>
      <c r="G88" s="83"/>
    </row>
    <row r="89" spans="1:7" ht="15" outlineLevel="1">
      <c r="A89" s="83" t="s">
        <v>846</v>
      </c>
      <c r="B89" s="63" t="s">
        <v>154</v>
      </c>
      <c r="G89" s="83"/>
    </row>
    <row r="90" spans="1:7" ht="15" outlineLevel="1">
      <c r="A90" s="83" t="s">
        <v>847</v>
      </c>
      <c r="B90" s="63" t="s">
        <v>154</v>
      </c>
      <c r="G90" s="83"/>
    </row>
    <row r="91" spans="1:7" ht="15" outlineLevel="1">
      <c r="A91" s="83" t="s">
        <v>848</v>
      </c>
      <c r="B91" s="63" t="s">
        <v>154</v>
      </c>
      <c r="G91" s="83"/>
    </row>
    <row r="92" spans="1:7" ht="15" outlineLevel="1">
      <c r="A92" s="83" t="s">
        <v>849</v>
      </c>
      <c r="B92" s="63" t="s">
        <v>154</v>
      </c>
      <c r="G92" s="83"/>
    </row>
    <row r="93" spans="1:7" ht="15" outlineLevel="1">
      <c r="A93" s="83" t="s">
        <v>850</v>
      </c>
      <c r="B93" s="63" t="s">
        <v>154</v>
      </c>
      <c r="G93" s="83"/>
    </row>
    <row r="94" spans="1:7" ht="15" outlineLevel="1">
      <c r="A94" s="83" t="s">
        <v>851</v>
      </c>
      <c r="B94" s="63" t="s">
        <v>154</v>
      </c>
      <c r="G94" s="83"/>
    </row>
    <row r="95" spans="1:7" ht="15" outlineLevel="1">
      <c r="A95" s="83" t="s">
        <v>852</v>
      </c>
      <c r="B95" s="63" t="s">
        <v>154</v>
      </c>
      <c r="G95" s="83"/>
    </row>
    <row r="96" spans="1:7" ht="15" outlineLevel="1">
      <c r="A96" s="83" t="s">
        <v>853</v>
      </c>
      <c r="B96" s="63" t="s">
        <v>154</v>
      </c>
      <c r="G96" s="83"/>
    </row>
    <row r="97" spans="1:7" ht="15" outlineLevel="1">
      <c r="A97" s="83" t="s">
        <v>854</v>
      </c>
      <c r="B97" s="63" t="s">
        <v>154</v>
      </c>
      <c r="G97" s="83"/>
    </row>
    <row r="98" spans="1:7" ht="15" customHeight="1">
      <c r="A98" s="54"/>
      <c r="B98" s="56" t="s">
        <v>1101</v>
      </c>
      <c r="C98" s="54" t="s">
        <v>143</v>
      </c>
      <c r="D98" s="54" t="s">
        <v>144</v>
      </c>
      <c r="E98" s="42"/>
      <c r="F98" s="55" t="s">
        <v>147</v>
      </c>
      <c r="G98" s="55"/>
    </row>
    <row r="99" spans="1:7" ht="15">
      <c r="A99" s="83" t="s">
        <v>855</v>
      </c>
      <c r="B99" s="79" t="s">
        <v>1159</v>
      </c>
      <c r="C99" s="87">
        <v>0.9108658795699478</v>
      </c>
      <c r="D99" s="87">
        <v>0.8880233700228944</v>
      </c>
      <c r="F99" s="87">
        <v>0.9061622170338103</v>
      </c>
      <c r="G99" s="83"/>
    </row>
    <row r="100" spans="1:7" ht="15">
      <c r="A100" s="83" t="s">
        <v>856</v>
      </c>
      <c r="B100" s="79" t="s">
        <v>1160</v>
      </c>
      <c r="C100" s="87">
        <v>1.1598653927543416E-05</v>
      </c>
      <c r="D100" s="87">
        <v>0</v>
      </c>
      <c r="F100" s="87">
        <v>9.210293146245388E-06</v>
      </c>
      <c r="G100" s="83"/>
    </row>
    <row r="101" spans="1:7" ht="15">
      <c r="A101" s="83" t="s">
        <v>857</v>
      </c>
      <c r="B101" s="79" t="s">
        <v>1161</v>
      </c>
      <c r="C101" s="87">
        <v>1.5983585548748624E-05</v>
      </c>
      <c r="D101" s="87">
        <v>4.487727069515487E-06</v>
      </c>
      <c r="F101" s="87">
        <v>1.361639210452039E-05</v>
      </c>
      <c r="G101" s="83"/>
    </row>
    <row r="102" spans="1:7" ht="15">
      <c r="A102" s="83" t="s">
        <v>858</v>
      </c>
      <c r="B102" s="79" t="s">
        <v>1162</v>
      </c>
      <c r="C102" s="87">
        <v>0.00010553075491579607</v>
      </c>
      <c r="D102" s="87">
        <v>0.00033272027591575254</v>
      </c>
      <c r="F102" s="87">
        <v>0.0001523129544078974</v>
      </c>
      <c r="G102" s="83"/>
    </row>
    <row r="103" spans="1:7" ht="15">
      <c r="A103" s="83" t="s">
        <v>859</v>
      </c>
      <c r="B103" s="79" t="s">
        <v>1163</v>
      </c>
      <c r="C103" s="87">
        <v>1.9099971642150342E-05</v>
      </c>
      <c r="D103" s="87">
        <v>0</v>
      </c>
      <c r="F103" s="87">
        <v>1.5166961529167504E-05</v>
      </c>
      <c r="G103" s="83"/>
    </row>
    <row r="104" spans="1:7" ht="15">
      <c r="A104" s="83" t="s">
        <v>860</v>
      </c>
      <c r="B104" s="79" t="s">
        <v>1164</v>
      </c>
      <c r="C104" s="87">
        <v>0.00013490374513689944</v>
      </c>
      <c r="D104" s="87">
        <v>0.0007298168044329538</v>
      </c>
      <c r="F104" s="87">
        <v>0.0002574064965752004</v>
      </c>
      <c r="G104" s="83"/>
    </row>
    <row r="105" spans="1:7" ht="15">
      <c r="A105" s="83" t="s">
        <v>861</v>
      </c>
      <c r="B105" s="79" t="s">
        <v>1165</v>
      </c>
      <c r="C105" s="87">
        <v>0</v>
      </c>
      <c r="D105" s="87">
        <v>0</v>
      </c>
      <c r="F105" s="87">
        <v>0</v>
      </c>
      <c r="G105" s="83"/>
    </row>
    <row r="106" spans="1:7" ht="15">
      <c r="A106" s="83" t="s">
        <v>862</v>
      </c>
      <c r="B106" s="79" t="s">
        <v>1166</v>
      </c>
      <c r="C106" s="87">
        <v>0.046389270964375735</v>
      </c>
      <c r="D106" s="87">
        <v>0.04734749546030221</v>
      </c>
      <c r="F106" s="87">
        <v>0.04658658574073225</v>
      </c>
      <c r="G106" s="83"/>
    </row>
    <row r="107" spans="1:7" ht="15">
      <c r="A107" s="83" t="s">
        <v>863</v>
      </c>
      <c r="B107" s="79" t="s">
        <v>1167</v>
      </c>
      <c r="C107" s="87">
        <v>0.000344452969871897</v>
      </c>
      <c r="D107" s="87">
        <v>0</v>
      </c>
      <c r="F107" s="87">
        <v>0.0002735242250897072</v>
      </c>
      <c r="G107" s="83"/>
    </row>
    <row r="108" spans="1:7" ht="15">
      <c r="A108" s="83" t="s">
        <v>864</v>
      </c>
      <c r="B108" s="79" t="s">
        <v>1168</v>
      </c>
      <c r="C108" s="87">
        <v>0.002079151097808916</v>
      </c>
      <c r="D108" s="87">
        <v>0.001186810829280954</v>
      </c>
      <c r="F108" s="87">
        <v>0.001895403008225513</v>
      </c>
      <c r="G108" s="83"/>
    </row>
    <row r="109" spans="1:7" ht="15">
      <c r="A109" s="83" t="s">
        <v>865</v>
      </c>
      <c r="B109" s="79" t="s">
        <v>1169</v>
      </c>
      <c r="C109" s="87">
        <v>0.0031381380339928987</v>
      </c>
      <c r="D109" s="87">
        <v>0.001471211093455238</v>
      </c>
      <c r="F109" s="87">
        <v>0.002794889329881207</v>
      </c>
      <c r="G109" s="83"/>
    </row>
    <row r="110" spans="1:7" ht="15">
      <c r="A110" s="83" t="s">
        <v>866</v>
      </c>
      <c r="B110" s="79" t="s">
        <v>1170</v>
      </c>
      <c r="C110" s="87">
        <v>0.0013107146523124553</v>
      </c>
      <c r="D110" s="87">
        <v>0.002185822549227934</v>
      </c>
      <c r="F110" s="87">
        <v>0.0014909143025006394</v>
      </c>
      <c r="G110" s="83"/>
    </row>
    <row r="111" spans="1:7" ht="15">
      <c r="A111" s="83" t="s">
        <v>867</v>
      </c>
      <c r="B111" s="79" t="s">
        <v>1171</v>
      </c>
      <c r="C111" s="87">
        <v>7.749761438893017E-05</v>
      </c>
      <c r="D111" s="87">
        <v>0</v>
      </c>
      <c r="F111" s="87">
        <v>6.15395330454444E-05</v>
      </c>
      <c r="G111" s="83"/>
    </row>
    <row r="112" spans="1:7" ht="15">
      <c r="A112" s="83" t="s">
        <v>868</v>
      </c>
      <c r="B112" s="79" t="s">
        <v>1172</v>
      </c>
      <c r="C112" s="87">
        <v>1.1536569497238292E-05</v>
      </c>
      <c r="D112" s="87">
        <v>0</v>
      </c>
      <c r="F112" s="87">
        <v>9.160992959646153E-06</v>
      </c>
      <c r="G112" s="83"/>
    </row>
    <row r="113" spans="1:7" ht="15">
      <c r="A113" s="83" t="s">
        <v>869</v>
      </c>
      <c r="B113" s="79" t="s">
        <v>1173</v>
      </c>
      <c r="C113" s="87">
        <v>0.01815050143951568</v>
      </c>
      <c r="D113" s="87">
        <v>0.04938810332578275</v>
      </c>
      <c r="F113" s="87">
        <v>0.024582856755315945</v>
      </c>
      <c r="G113" s="83"/>
    </row>
    <row r="114" spans="1:7" ht="15">
      <c r="A114" s="83" t="s">
        <v>870</v>
      </c>
      <c r="B114" s="79" t="s">
        <v>1174</v>
      </c>
      <c r="C114" s="87">
        <v>0.012105734124786957</v>
      </c>
      <c r="D114" s="87">
        <v>0.004078422172870692</v>
      </c>
      <c r="F114" s="87">
        <v>0.01045277360324975</v>
      </c>
      <c r="G114" s="83"/>
    </row>
    <row r="115" spans="1:7" ht="15">
      <c r="A115" s="83" t="s">
        <v>871</v>
      </c>
      <c r="B115" s="79" t="s">
        <v>1175</v>
      </c>
      <c r="C115" s="87">
        <v>0.0018315013280488098</v>
      </c>
      <c r="D115" s="87">
        <v>0.0019334945535954568</v>
      </c>
      <c r="F115" s="87">
        <v>0.0018525034737611865</v>
      </c>
      <c r="G115" s="83"/>
    </row>
    <row r="116" spans="1:7" ht="15">
      <c r="A116" s="83" t="s">
        <v>872</v>
      </c>
      <c r="B116" s="79" t="s">
        <v>1176</v>
      </c>
      <c r="C116" s="87">
        <v>2.023955239699516E-05</v>
      </c>
      <c r="D116" s="87">
        <v>0</v>
      </c>
      <c r="F116" s="87">
        <v>1.6071883158996956E-05</v>
      </c>
      <c r="G116" s="83"/>
    </row>
    <row r="117" spans="1:7" ht="15">
      <c r="A117" s="83" t="s">
        <v>873</v>
      </c>
      <c r="B117" s="79" t="s">
        <v>1177</v>
      </c>
      <c r="C117" s="87">
        <v>0.0033741830455109945</v>
      </c>
      <c r="D117" s="87">
        <v>0.0026090378983902223</v>
      </c>
      <c r="F117" s="87">
        <v>0.0032166266020823204</v>
      </c>
      <c r="G117" s="83"/>
    </row>
    <row r="118" spans="1:7" ht="15">
      <c r="A118" s="83" t="s">
        <v>874</v>
      </c>
      <c r="B118" s="79" t="s">
        <v>1178</v>
      </c>
      <c r="C118" s="87">
        <v>1.4082326373750757E-05</v>
      </c>
      <c r="D118" s="87">
        <v>0.0007092072867821748</v>
      </c>
      <c r="F118" s="87">
        <v>0.00015722041842409744</v>
      </c>
      <c r="G118" s="83"/>
    </row>
    <row r="119" spans="1:7" ht="15">
      <c r="A119" s="83" t="s">
        <v>875</v>
      </c>
      <c r="B119" s="79"/>
      <c r="G119" s="83"/>
    </row>
    <row r="120" spans="1:7" ht="15">
      <c r="A120" s="83" t="s">
        <v>876</v>
      </c>
      <c r="B120" s="79"/>
      <c r="G120" s="83"/>
    </row>
    <row r="121" spans="1:7" ht="15">
      <c r="A121" s="83" t="s">
        <v>877</v>
      </c>
      <c r="B121" s="79"/>
      <c r="G121" s="83"/>
    </row>
    <row r="122" spans="1:7" ht="15">
      <c r="A122" s="83" t="s">
        <v>878</v>
      </c>
      <c r="B122" s="79"/>
      <c r="G122" s="83"/>
    </row>
    <row r="123" spans="1:7" ht="15">
      <c r="A123" s="83" t="s">
        <v>879</v>
      </c>
      <c r="B123" s="79"/>
      <c r="G123" s="83"/>
    </row>
    <row r="124" spans="1:7" ht="15">
      <c r="A124" s="83" t="s">
        <v>880</v>
      </c>
      <c r="B124" s="79"/>
      <c r="G124" s="83"/>
    </row>
    <row r="125" spans="1:7" ht="15">
      <c r="A125" s="83" t="s">
        <v>881</v>
      </c>
      <c r="B125" s="79"/>
      <c r="G125" s="83"/>
    </row>
    <row r="126" spans="1:7" ht="15">
      <c r="A126" s="83" t="s">
        <v>882</v>
      </c>
      <c r="B126" s="79"/>
      <c r="G126" s="83"/>
    </row>
    <row r="127" spans="1:7" ht="15">
      <c r="A127" s="83" t="s">
        <v>883</v>
      </c>
      <c r="B127" s="79"/>
      <c r="G127" s="83"/>
    </row>
    <row r="128" spans="1:7" ht="15">
      <c r="A128" s="83" t="s">
        <v>884</v>
      </c>
      <c r="B128" s="79"/>
      <c r="G128" s="83"/>
    </row>
    <row r="129" spans="1:7" ht="15">
      <c r="A129" s="83" t="s">
        <v>885</v>
      </c>
      <c r="B129" s="79"/>
      <c r="G129" s="83"/>
    </row>
    <row r="130" spans="1:7" ht="15" customHeight="1">
      <c r="A130" s="54"/>
      <c r="B130" s="56" t="s">
        <v>1102</v>
      </c>
      <c r="C130" s="54" t="s">
        <v>143</v>
      </c>
      <c r="D130" s="54" t="s">
        <v>144</v>
      </c>
      <c r="E130" s="42"/>
      <c r="F130" s="55" t="s">
        <v>147</v>
      </c>
      <c r="G130" s="55"/>
    </row>
    <row r="131" spans="1:6" ht="15">
      <c r="A131" s="83" t="s">
        <v>886</v>
      </c>
      <c r="B131" s="83" t="s">
        <v>34</v>
      </c>
      <c r="C131" s="87">
        <v>0.009449469476038011</v>
      </c>
      <c r="D131" s="87">
        <v>0.04677736769105688</v>
      </c>
      <c r="E131" s="48"/>
      <c r="F131" s="87">
        <v>0.0171359207402942</v>
      </c>
    </row>
    <row r="132" spans="1:6" ht="15">
      <c r="A132" s="83" t="s">
        <v>887</v>
      </c>
      <c r="B132" s="83" t="s">
        <v>35</v>
      </c>
      <c r="C132" s="87">
        <v>0.9905505305239618</v>
      </c>
      <c r="D132" s="87">
        <v>0.9532226323089433</v>
      </c>
      <c r="E132" s="48"/>
      <c r="F132" s="87">
        <v>0.9828640792597059</v>
      </c>
    </row>
    <row r="133" spans="1:6" ht="15">
      <c r="A133" s="83" t="s">
        <v>888</v>
      </c>
      <c r="B133" s="83" t="s">
        <v>2</v>
      </c>
      <c r="C133" s="87">
        <v>0</v>
      </c>
      <c r="D133" s="87">
        <v>0</v>
      </c>
      <c r="E133" s="48"/>
      <c r="F133" s="87">
        <v>0</v>
      </c>
    </row>
    <row r="134" spans="1:5" ht="15" outlineLevel="1">
      <c r="A134" s="83" t="s">
        <v>889</v>
      </c>
      <c r="E134" s="48"/>
    </row>
    <row r="135" spans="1:5" ht="15" outlineLevel="1">
      <c r="A135" s="83" t="s">
        <v>890</v>
      </c>
      <c r="E135" s="48"/>
    </row>
    <row r="136" spans="1:5" ht="15" outlineLevel="1">
      <c r="A136" s="83" t="s">
        <v>891</v>
      </c>
      <c r="E136" s="48"/>
    </row>
    <row r="137" spans="1:5" ht="15" outlineLevel="1">
      <c r="A137" s="83" t="s">
        <v>892</v>
      </c>
      <c r="E137" s="48"/>
    </row>
    <row r="138" spans="1:5" ht="15" outlineLevel="1">
      <c r="A138" s="83" t="s">
        <v>893</v>
      </c>
      <c r="E138" s="48"/>
    </row>
    <row r="139" spans="1:5" ht="15" outlineLevel="1">
      <c r="A139" s="83" t="s">
        <v>894</v>
      </c>
      <c r="E139" s="48"/>
    </row>
    <row r="140" spans="1:7" ht="15" customHeight="1">
      <c r="A140" s="54"/>
      <c r="B140" s="56" t="s">
        <v>1103</v>
      </c>
      <c r="C140" s="54" t="s">
        <v>143</v>
      </c>
      <c r="D140" s="54" t="s">
        <v>144</v>
      </c>
      <c r="E140" s="42"/>
      <c r="F140" s="55" t="s">
        <v>147</v>
      </c>
      <c r="G140" s="55"/>
    </row>
    <row r="141" spans="1:6" ht="15">
      <c r="A141" s="83" t="s">
        <v>895</v>
      </c>
      <c r="B141" s="83" t="s">
        <v>38</v>
      </c>
      <c r="C141" s="87">
        <v>0.0015893640401209205</v>
      </c>
      <c r="D141" s="87">
        <v>0.22918613182285263</v>
      </c>
      <c r="E141" s="48"/>
      <c r="F141" s="87">
        <v>0.04845542257482579</v>
      </c>
    </row>
    <row r="142" spans="1:6" ht="15">
      <c r="A142" s="83" t="s">
        <v>896</v>
      </c>
      <c r="B142" s="83" t="s">
        <v>13</v>
      </c>
      <c r="C142" s="87">
        <v>0.9984106359598791</v>
      </c>
      <c r="D142" s="87">
        <v>0.7708138681771474</v>
      </c>
      <c r="E142" s="48"/>
      <c r="F142" s="87">
        <v>0.9515445774251742</v>
      </c>
    </row>
    <row r="143" spans="1:6" ht="15">
      <c r="A143" s="83" t="s">
        <v>897</v>
      </c>
      <c r="B143" s="83" t="s">
        <v>2</v>
      </c>
      <c r="C143" s="87">
        <v>0</v>
      </c>
      <c r="D143" s="87">
        <v>0</v>
      </c>
      <c r="E143" s="48"/>
      <c r="F143" s="87">
        <v>0</v>
      </c>
    </row>
    <row r="144" spans="1:5" ht="15" outlineLevel="1">
      <c r="A144" s="83" t="s">
        <v>898</v>
      </c>
      <c r="E144" s="48"/>
    </row>
    <row r="145" spans="1:5" ht="15" outlineLevel="1">
      <c r="A145" s="83" t="s">
        <v>899</v>
      </c>
      <c r="E145" s="48"/>
    </row>
    <row r="146" spans="1:5" ht="15" outlineLevel="1">
      <c r="A146" s="83" t="s">
        <v>900</v>
      </c>
      <c r="E146" s="48"/>
    </row>
    <row r="147" spans="1:5" ht="15" outlineLevel="1">
      <c r="A147" s="83" t="s">
        <v>901</v>
      </c>
      <c r="E147" s="48"/>
    </row>
    <row r="148" spans="1:5" ht="15" outlineLevel="1">
      <c r="A148" s="83" t="s">
        <v>902</v>
      </c>
      <c r="E148" s="48"/>
    </row>
    <row r="149" spans="1:5" ht="15" outlineLevel="1">
      <c r="A149" s="83" t="s">
        <v>903</v>
      </c>
      <c r="E149" s="48"/>
    </row>
    <row r="150" spans="1:7" ht="15" customHeight="1">
      <c r="A150" s="54"/>
      <c r="B150" s="56" t="s">
        <v>1104</v>
      </c>
      <c r="C150" s="54" t="s">
        <v>143</v>
      </c>
      <c r="D150" s="54" t="s">
        <v>144</v>
      </c>
      <c r="E150" s="42"/>
      <c r="F150" s="55" t="s">
        <v>147</v>
      </c>
      <c r="G150" s="55"/>
    </row>
    <row r="151" spans="1:6" ht="15">
      <c r="A151" s="83" t="s">
        <v>904</v>
      </c>
      <c r="B151" s="4" t="s">
        <v>62</v>
      </c>
      <c r="C151" s="87">
        <v>0.0490772450386074</v>
      </c>
      <c r="D151" s="87">
        <v>0.09828592983396703</v>
      </c>
      <c r="E151" s="48"/>
      <c r="F151" s="87">
        <v>0.05921015300783096</v>
      </c>
    </row>
    <row r="152" spans="1:6" ht="15">
      <c r="A152" s="83" t="s">
        <v>905</v>
      </c>
      <c r="B152" s="4" t="s">
        <v>18</v>
      </c>
      <c r="C152" s="87">
        <v>0.045099151777228015</v>
      </c>
      <c r="D152" s="87">
        <v>0.05123822276016462</v>
      </c>
      <c r="E152" s="48"/>
      <c r="F152" s="87">
        <v>0.046363291258811834</v>
      </c>
    </row>
    <row r="153" spans="1:6" ht="15">
      <c r="A153" s="83" t="s">
        <v>906</v>
      </c>
      <c r="B153" s="4" t="s">
        <v>19</v>
      </c>
      <c r="C153" s="87">
        <v>0.039545014965285986</v>
      </c>
      <c r="D153" s="87">
        <v>0.05294230479825474</v>
      </c>
      <c r="F153" s="87">
        <v>0.04230374557308488</v>
      </c>
    </row>
    <row r="154" spans="1:6" ht="15">
      <c r="A154" s="83" t="s">
        <v>907</v>
      </c>
      <c r="B154" s="4" t="s">
        <v>20</v>
      </c>
      <c r="C154" s="87">
        <v>0.11871230454133164</v>
      </c>
      <c r="D154" s="87">
        <v>0.07534984488236383</v>
      </c>
      <c r="F154" s="87">
        <v>0.1097832340963332</v>
      </c>
    </row>
    <row r="155" spans="1:6" ht="15">
      <c r="A155" s="83" t="s">
        <v>908</v>
      </c>
      <c r="B155" s="4" t="s">
        <v>21</v>
      </c>
      <c r="C155" s="87">
        <v>0.747566283677547</v>
      </c>
      <c r="D155" s="87">
        <v>0.7221836977252498</v>
      </c>
      <c r="F155" s="87">
        <v>0.7423395760639391</v>
      </c>
    </row>
    <row r="156" spans="1:2" ht="15" outlineLevel="1">
      <c r="A156" s="83" t="s">
        <v>909</v>
      </c>
      <c r="B156" s="4"/>
    </row>
    <row r="157" spans="1:2" ht="15" outlineLevel="1">
      <c r="A157" s="83" t="s">
        <v>910</v>
      </c>
      <c r="B157" s="4"/>
    </row>
    <row r="158" spans="1:2" ht="15" outlineLevel="1">
      <c r="A158" s="83" t="s">
        <v>911</v>
      </c>
      <c r="B158" s="4"/>
    </row>
    <row r="159" spans="1:2" ht="15" outlineLevel="1">
      <c r="A159" s="83" t="s">
        <v>912</v>
      </c>
      <c r="B159" s="4"/>
    </row>
    <row r="160" spans="1:7" ht="15" customHeight="1">
      <c r="A160" s="54"/>
      <c r="B160" s="56" t="s">
        <v>1105</v>
      </c>
      <c r="C160" s="54" t="s">
        <v>143</v>
      </c>
      <c r="D160" s="54" t="s">
        <v>144</v>
      </c>
      <c r="E160" s="42"/>
      <c r="F160" s="55" t="s">
        <v>147</v>
      </c>
      <c r="G160" s="55"/>
    </row>
    <row r="161" spans="1:6" ht="15">
      <c r="A161" s="83" t="s">
        <v>913</v>
      </c>
      <c r="B161" s="83" t="s">
        <v>87</v>
      </c>
      <c r="C161" s="87">
        <v>0.08083733068856311</v>
      </c>
      <c r="D161" s="87">
        <v>0.20298893072689966</v>
      </c>
      <c r="E161" s="48"/>
      <c r="F161" s="87">
        <v>0.10599042972288841</v>
      </c>
    </row>
    <row r="162" spans="1:5" ht="15" outlineLevel="1">
      <c r="A162" s="83" t="s">
        <v>914</v>
      </c>
      <c r="E162" s="48"/>
    </row>
    <row r="163" spans="1:5" ht="15" outlineLevel="1">
      <c r="A163" s="83" t="s">
        <v>915</v>
      </c>
      <c r="E163" s="48"/>
    </row>
    <row r="164" spans="1:5" ht="15" outlineLevel="1">
      <c r="A164" s="83" t="s">
        <v>916</v>
      </c>
      <c r="E164" s="48"/>
    </row>
    <row r="165" spans="1:5" ht="15" outlineLevel="1">
      <c r="A165" s="83" t="s">
        <v>917</v>
      </c>
      <c r="E165" s="48"/>
    </row>
    <row r="166" spans="1:7" ht="18.75">
      <c r="A166" s="32"/>
      <c r="B166" s="35" t="s">
        <v>226</v>
      </c>
      <c r="C166" s="32"/>
      <c r="D166" s="32"/>
      <c r="E166" s="32"/>
      <c r="F166" s="33"/>
      <c r="G166" s="33"/>
    </row>
    <row r="167" spans="1:7" ht="15" customHeight="1">
      <c r="A167" s="54"/>
      <c r="B167" s="56" t="s">
        <v>1106</v>
      </c>
      <c r="C167" s="54" t="s">
        <v>151</v>
      </c>
      <c r="D167" s="54" t="s">
        <v>58</v>
      </c>
      <c r="E167" s="42"/>
      <c r="F167" s="54" t="s">
        <v>143</v>
      </c>
      <c r="G167" s="54" t="s">
        <v>149</v>
      </c>
    </row>
    <row r="168" spans="1:7" ht="15">
      <c r="A168" s="83" t="s">
        <v>918</v>
      </c>
      <c r="B168" s="79" t="s">
        <v>88</v>
      </c>
      <c r="C168" s="104">
        <v>64640.9307761514</v>
      </c>
      <c r="D168" s="41"/>
      <c r="E168" s="41"/>
      <c r="F168" s="37"/>
      <c r="G168" s="37"/>
    </row>
    <row r="169" spans="1:7" ht="15">
      <c r="A169" s="41"/>
      <c r="B169" s="81"/>
      <c r="C169" s="41"/>
      <c r="D169" s="41"/>
      <c r="E169" s="41"/>
      <c r="F169" s="37"/>
      <c r="G169" s="37"/>
    </row>
    <row r="170" spans="2:7" ht="15">
      <c r="B170" s="79" t="s">
        <v>152</v>
      </c>
      <c r="C170" s="41"/>
      <c r="D170" s="41"/>
      <c r="E170" s="41"/>
      <c r="F170" s="37"/>
      <c r="G170" s="37"/>
    </row>
    <row r="171" spans="1:7" ht="15">
      <c r="A171" s="83" t="s">
        <v>919</v>
      </c>
      <c r="B171" s="79" t="s">
        <v>1179</v>
      </c>
      <c r="C171" s="104">
        <v>5785613.41582</v>
      </c>
      <c r="D171" s="114">
        <v>131061</v>
      </c>
      <c r="E171" s="41"/>
      <c r="F171" s="43">
        <f aca="true" t="shared" si="1" ref="F171:F194">IF($C$195=0,"",IF(C171="[for completion]","",C171/$C$195))</f>
        <v>0.5422570807911712</v>
      </c>
      <c r="G171" s="43">
        <f aca="true" t="shared" si="2" ref="G171:G194">IF($D$195=0,"",IF(D171="[for completion]","",D171/$D$195))</f>
        <v>0.7940299773412982</v>
      </c>
    </row>
    <row r="172" spans="1:7" ht="15">
      <c r="A172" s="83" t="s">
        <v>920</v>
      </c>
      <c r="B172" s="79" t="s">
        <v>1180</v>
      </c>
      <c r="C172" s="104">
        <v>4117761.54572</v>
      </c>
      <c r="D172" s="114">
        <v>31498</v>
      </c>
      <c r="E172" s="41"/>
      <c r="F172" s="43">
        <f t="shared" si="1"/>
        <v>0.38593753068097086</v>
      </c>
      <c r="G172" s="43">
        <f t="shared" si="2"/>
        <v>0.19082989009923784</v>
      </c>
    </row>
    <row r="173" spans="1:7" ht="15">
      <c r="A173" s="83" t="s">
        <v>921</v>
      </c>
      <c r="B173" s="79" t="s">
        <v>1181</v>
      </c>
      <c r="C173" s="104">
        <v>456886.33168</v>
      </c>
      <c r="D173" s="114">
        <v>1964</v>
      </c>
      <c r="E173" s="41"/>
      <c r="F173" s="43">
        <f t="shared" si="1"/>
        <v>0.04282170803060298</v>
      </c>
      <c r="G173" s="43">
        <f t="shared" si="2"/>
        <v>0.011898847677785991</v>
      </c>
    </row>
    <row r="174" spans="1:7" ht="15">
      <c r="A174" s="83" t="s">
        <v>922</v>
      </c>
      <c r="B174" s="79" t="s">
        <v>1182</v>
      </c>
      <c r="C174" s="104">
        <v>147078.45388</v>
      </c>
      <c r="D174" s="114">
        <v>401</v>
      </c>
      <c r="E174" s="41"/>
      <c r="F174" s="43">
        <f t="shared" si="1"/>
        <v>0.013784939870017924</v>
      </c>
      <c r="G174" s="43">
        <f t="shared" si="2"/>
        <v>0.0024294490421548787</v>
      </c>
    </row>
    <row r="175" spans="1:7" ht="15">
      <c r="A175" s="83" t="s">
        <v>923</v>
      </c>
      <c r="B175" s="79" t="s">
        <v>1183</v>
      </c>
      <c r="C175" s="104">
        <v>59119.0303</v>
      </c>
      <c r="D175" s="114">
        <v>91</v>
      </c>
      <c r="E175" s="41"/>
      <c r="F175" s="43">
        <f t="shared" si="1"/>
        <v>0.005540935849952434</v>
      </c>
      <c r="G175" s="43">
        <f t="shared" si="2"/>
        <v>0.00055132135370597</v>
      </c>
    </row>
    <row r="176" spans="1:7" ht="15">
      <c r="A176" s="83" t="s">
        <v>924</v>
      </c>
      <c r="B176" s="79" t="s">
        <v>1184</v>
      </c>
      <c r="C176" s="104">
        <v>103043.97465</v>
      </c>
      <c r="D176" s="114">
        <v>43</v>
      </c>
      <c r="E176" s="41"/>
      <c r="F176" s="43">
        <f t="shared" si="1"/>
        <v>0.009657804777284631</v>
      </c>
      <c r="G176" s="43">
        <f t="shared" si="2"/>
        <v>0.0002605144858171067</v>
      </c>
    </row>
    <row r="177" spans="1:7" ht="15">
      <c r="A177" s="83" t="s">
        <v>925</v>
      </c>
      <c r="B177" s="52"/>
      <c r="C177" s="104"/>
      <c r="E177" s="41"/>
      <c r="F177" s="43">
        <f t="shared" si="1"/>
        <v>0</v>
      </c>
      <c r="G177" s="43">
        <f t="shared" si="2"/>
        <v>0</v>
      </c>
    </row>
    <row r="178" spans="1:7" ht="15">
      <c r="A178" s="83" t="s">
        <v>926</v>
      </c>
      <c r="B178" s="79"/>
      <c r="C178" s="104"/>
      <c r="E178" s="41"/>
      <c r="F178" s="43">
        <f t="shared" si="1"/>
        <v>0</v>
      </c>
      <c r="G178" s="43">
        <f t="shared" si="2"/>
        <v>0</v>
      </c>
    </row>
    <row r="179" spans="1:7" ht="15">
      <c r="A179" s="83" t="s">
        <v>927</v>
      </c>
      <c r="B179" s="79"/>
      <c r="C179" s="104"/>
      <c r="E179" s="41"/>
      <c r="F179" s="43">
        <f t="shared" si="1"/>
        <v>0</v>
      </c>
      <c r="G179" s="43">
        <f t="shared" si="2"/>
        <v>0</v>
      </c>
    </row>
    <row r="180" spans="1:7" ht="15">
      <c r="A180" s="83" t="s">
        <v>928</v>
      </c>
      <c r="B180" s="79"/>
      <c r="C180" s="104"/>
      <c r="E180" s="79"/>
      <c r="F180" s="43">
        <f t="shared" si="1"/>
        <v>0</v>
      </c>
      <c r="G180" s="43">
        <f t="shared" si="2"/>
        <v>0</v>
      </c>
    </row>
    <row r="181" spans="1:7" ht="15">
      <c r="A181" s="83" t="s">
        <v>929</v>
      </c>
      <c r="B181" s="79"/>
      <c r="C181" s="104"/>
      <c r="E181" s="79"/>
      <c r="F181" s="43">
        <f t="shared" si="1"/>
        <v>0</v>
      </c>
      <c r="G181" s="43">
        <f t="shared" si="2"/>
        <v>0</v>
      </c>
    </row>
    <row r="182" spans="1:7" ht="15">
      <c r="A182" s="83" t="s">
        <v>930</v>
      </c>
      <c r="B182" s="79"/>
      <c r="C182" s="104"/>
      <c r="E182" s="79"/>
      <c r="F182" s="43">
        <f t="shared" si="1"/>
        <v>0</v>
      </c>
      <c r="G182" s="43">
        <f t="shared" si="2"/>
        <v>0</v>
      </c>
    </row>
    <row r="183" spans="1:7" ht="15">
      <c r="A183" s="83" t="s">
        <v>931</v>
      </c>
      <c r="B183" s="79"/>
      <c r="C183" s="104"/>
      <c r="E183" s="79"/>
      <c r="F183" s="43">
        <f t="shared" si="1"/>
        <v>0</v>
      </c>
      <c r="G183" s="43">
        <f t="shared" si="2"/>
        <v>0</v>
      </c>
    </row>
    <row r="184" spans="1:7" ht="15">
      <c r="A184" s="83" t="s">
        <v>932</v>
      </c>
      <c r="B184" s="79"/>
      <c r="C184" s="104"/>
      <c r="E184" s="79"/>
      <c r="F184" s="43">
        <f t="shared" si="1"/>
        <v>0</v>
      </c>
      <c r="G184" s="43">
        <f t="shared" si="2"/>
        <v>0</v>
      </c>
    </row>
    <row r="185" spans="1:7" ht="15">
      <c r="A185" s="83" t="s">
        <v>933</v>
      </c>
      <c r="B185" s="79"/>
      <c r="C185" s="104"/>
      <c r="E185" s="79"/>
      <c r="F185" s="43">
        <f t="shared" si="1"/>
        <v>0</v>
      </c>
      <c r="G185" s="43">
        <f t="shared" si="2"/>
        <v>0</v>
      </c>
    </row>
    <row r="186" spans="1:7" ht="15">
      <c r="A186" s="83" t="s">
        <v>934</v>
      </c>
      <c r="B186" s="79"/>
      <c r="C186" s="104"/>
      <c r="F186" s="43">
        <f t="shared" si="1"/>
        <v>0</v>
      </c>
      <c r="G186" s="43">
        <f t="shared" si="2"/>
        <v>0</v>
      </c>
    </row>
    <row r="187" spans="1:7" ht="15">
      <c r="A187" s="83" t="s">
        <v>935</v>
      </c>
      <c r="B187" s="79"/>
      <c r="C187" s="104"/>
      <c r="E187" s="53"/>
      <c r="F187" s="43">
        <f t="shared" si="1"/>
        <v>0</v>
      </c>
      <c r="G187" s="43">
        <f t="shared" si="2"/>
        <v>0</v>
      </c>
    </row>
    <row r="188" spans="1:7" ht="15">
      <c r="A188" s="83" t="s">
        <v>936</v>
      </c>
      <c r="B188" s="79"/>
      <c r="C188" s="104"/>
      <c r="E188" s="53"/>
      <c r="F188" s="43">
        <f t="shared" si="1"/>
        <v>0</v>
      </c>
      <c r="G188" s="43">
        <f t="shared" si="2"/>
        <v>0</v>
      </c>
    </row>
    <row r="189" spans="1:7" ht="15">
      <c r="A189" s="83" t="s">
        <v>937</v>
      </c>
      <c r="B189" s="79"/>
      <c r="C189" s="104"/>
      <c r="E189" s="53"/>
      <c r="F189" s="43">
        <f t="shared" si="1"/>
        <v>0</v>
      </c>
      <c r="G189" s="43">
        <f t="shared" si="2"/>
        <v>0</v>
      </c>
    </row>
    <row r="190" spans="1:7" ht="15">
      <c r="A190" s="83" t="s">
        <v>938</v>
      </c>
      <c r="B190" s="79"/>
      <c r="C190" s="104"/>
      <c r="E190" s="53"/>
      <c r="F190" s="43">
        <f t="shared" si="1"/>
        <v>0</v>
      </c>
      <c r="G190" s="43">
        <f t="shared" si="2"/>
        <v>0</v>
      </c>
    </row>
    <row r="191" spans="1:7" ht="15">
      <c r="A191" s="83" t="s">
        <v>939</v>
      </c>
      <c r="B191" s="79"/>
      <c r="C191" s="104"/>
      <c r="E191" s="53"/>
      <c r="F191" s="43">
        <f t="shared" si="1"/>
        <v>0</v>
      </c>
      <c r="G191" s="43">
        <f t="shared" si="2"/>
        <v>0</v>
      </c>
    </row>
    <row r="192" spans="1:7" ht="15">
      <c r="A192" s="83" t="s">
        <v>940</v>
      </c>
      <c r="B192" s="79"/>
      <c r="C192" s="104"/>
      <c r="E192" s="53"/>
      <c r="F192" s="43">
        <f t="shared" si="1"/>
        <v>0</v>
      </c>
      <c r="G192" s="43">
        <f t="shared" si="2"/>
        <v>0</v>
      </c>
    </row>
    <row r="193" spans="1:7" ht="15">
      <c r="A193" s="83" t="s">
        <v>941</v>
      </c>
      <c r="B193" s="79"/>
      <c r="C193" s="104"/>
      <c r="E193" s="53"/>
      <c r="F193" s="43">
        <f t="shared" si="1"/>
        <v>0</v>
      </c>
      <c r="G193" s="43">
        <f t="shared" si="2"/>
        <v>0</v>
      </c>
    </row>
    <row r="194" spans="1:7" ht="15">
      <c r="A194" s="83" t="s">
        <v>942</v>
      </c>
      <c r="B194" s="79"/>
      <c r="C194" s="104"/>
      <c r="E194" s="53"/>
      <c r="F194" s="43">
        <f t="shared" si="1"/>
        <v>0</v>
      </c>
      <c r="G194" s="43">
        <f t="shared" si="2"/>
        <v>0</v>
      </c>
    </row>
    <row r="195" spans="1:7" ht="15">
      <c r="A195" s="83" t="s">
        <v>943</v>
      </c>
      <c r="B195" s="52" t="s">
        <v>1</v>
      </c>
      <c r="C195" s="106">
        <f>SUM(C171:C194)</f>
        <v>10669502.75205</v>
      </c>
      <c r="D195" s="51">
        <f>SUM(D171:D194)</f>
        <v>165058</v>
      </c>
      <c r="E195" s="53"/>
      <c r="F195" s="44">
        <f>SUM(F171:F194)</f>
        <v>1</v>
      </c>
      <c r="G195" s="44">
        <f>SUM(G171:G194)</f>
        <v>1</v>
      </c>
    </row>
    <row r="196" spans="1:7" ht="15" customHeight="1">
      <c r="A196" s="54"/>
      <c r="B196" s="56" t="s">
        <v>1107</v>
      </c>
      <c r="C196" s="54" t="s">
        <v>151</v>
      </c>
      <c r="D196" s="54" t="s">
        <v>58</v>
      </c>
      <c r="E196" s="42"/>
      <c r="F196" s="54" t="s">
        <v>143</v>
      </c>
      <c r="G196" s="54" t="s">
        <v>149</v>
      </c>
    </row>
    <row r="197" spans="1:7" ht="15">
      <c r="A197" s="83" t="s">
        <v>944</v>
      </c>
      <c r="B197" s="83" t="s">
        <v>136</v>
      </c>
      <c r="C197" s="87">
        <v>0.5589</v>
      </c>
      <c r="G197" s="83"/>
    </row>
    <row r="198" ht="15">
      <c r="G198" s="83"/>
    </row>
    <row r="199" spans="2:7" ht="15">
      <c r="B199" s="79" t="s">
        <v>246</v>
      </c>
      <c r="G199" s="83"/>
    </row>
    <row r="200" spans="1:7" ht="15">
      <c r="A200" s="83" t="s">
        <v>945</v>
      </c>
      <c r="B200" s="83" t="s">
        <v>168</v>
      </c>
      <c r="C200" s="104">
        <v>2524558.72999</v>
      </c>
      <c r="D200" s="114">
        <v>71811</v>
      </c>
      <c r="F200" s="43">
        <f aca="true" t="shared" si="3" ref="F200:F207">IF($C$208=0,"",IF(C200="[for completion]","",C200/$C$208))</f>
        <v>0.23661446917054693</v>
      </c>
      <c r="G200" s="43">
        <f aca="true" t="shared" si="4" ref="G200:G207">IF($D$208=0,"",IF(D200="[for completion]","",D200/$D$208))</f>
        <v>0.43506524979098254</v>
      </c>
    </row>
    <row r="201" spans="1:7" ht="15">
      <c r="A201" s="83" t="s">
        <v>946</v>
      </c>
      <c r="B201" s="83" t="s">
        <v>170</v>
      </c>
      <c r="C201" s="104">
        <v>1582992.40482</v>
      </c>
      <c r="D201" s="114">
        <v>23554</v>
      </c>
      <c r="F201" s="43">
        <f t="shared" si="3"/>
        <v>0.1483660899300907</v>
      </c>
      <c r="G201" s="43">
        <f t="shared" si="4"/>
        <v>0.14270135346363097</v>
      </c>
    </row>
    <row r="202" spans="1:7" ht="15">
      <c r="A202" s="83" t="s">
        <v>947</v>
      </c>
      <c r="B202" s="83" t="s">
        <v>171</v>
      </c>
      <c r="C202" s="104">
        <v>1970335.31363</v>
      </c>
      <c r="D202" s="114">
        <v>22870</v>
      </c>
      <c r="F202" s="43">
        <f t="shared" si="3"/>
        <v>0.18466983508218573</v>
      </c>
      <c r="G202" s="43">
        <f t="shared" si="4"/>
        <v>0.13855735559621465</v>
      </c>
    </row>
    <row r="203" spans="1:7" ht="15">
      <c r="A203" s="83" t="s">
        <v>948</v>
      </c>
      <c r="B203" s="83" t="s">
        <v>172</v>
      </c>
      <c r="C203" s="104">
        <v>2555545.20167</v>
      </c>
      <c r="D203" s="114">
        <v>26333</v>
      </c>
      <c r="F203" s="43">
        <f t="shared" si="3"/>
        <v>0.23951867871058818</v>
      </c>
      <c r="G203" s="43">
        <f t="shared" si="4"/>
        <v>0.15953785941911328</v>
      </c>
    </row>
    <row r="204" spans="1:7" ht="15">
      <c r="A204" s="83" t="s">
        <v>949</v>
      </c>
      <c r="B204" s="83" t="s">
        <v>173</v>
      </c>
      <c r="C204" s="104">
        <v>1435279.75044</v>
      </c>
      <c r="D204" s="114">
        <v>14385</v>
      </c>
      <c r="F204" s="43">
        <f t="shared" si="3"/>
        <v>0.13452170956741455</v>
      </c>
      <c r="G204" s="43">
        <f t="shared" si="4"/>
        <v>0.08715118322044373</v>
      </c>
    </row>
    <row r="205" spans="1:7" ht="15">
      <c r="A205" s="83" t="s">
        <v>950</v>
      </c>
      <c r="B205" s="83" t="s">
        <v>174</v>
      </c>
      <c r="C205" s="104">
        <v>248731.70203</v>
      </c>
      <c r="D205" s="114">
        <v>2582</v>
      </c>
      <c r="F205" s="43">
        <f t="shared" si="3"/>
        <v>0.023312398694701083</v>
      </c>
      <c r="G205" s="43">
        <f t="shared" si="4"/>
        <v>0.015642986101855105</v>
      </c>
    </row>
    <row r="206" spans="1:7" ht="15">
      <c r="A206" s="83" t="s">
        <v>951</v>
      </c>
      <c r="B206" s="83" t="s">
        <v>175</v>
      </c>
      <c r="C206" s="104">
        <v>100916.22366</v>
      </c>
      <c r="D206" s="114">
        <v>1033</v>
      </c>
      <c r="F206" s="43">
        <f t="shared" si="3"/>
        <v>0.009458381145326603</v>
      </c>
      <c r="G206" s="43">
        <f t="shared" si="4"/>
        <v>0.006258406136024912</v>
      </c>
    </row>
    <row r="207" spans="1:7" ht="15">
      <c r="A207" s="83" t="s">
        <v>952</v>
      </c>
      <c r="B207" s="83" t="s">
        <v>169</v>
      </c>
      <c r="C207" s="104">
        <v>251143.42581</v>
      </c>
      <c r="D207" s="114">
        <v>2490</v>
      </c>
      <c r="F207" s="43">
        <f t="shared" si="3"/>
        <v>0.023538437699146406</v>
      </c>
      <c r="G207" s="43">
        <f t="shared" si="4"/>
        <v>0.015085606271734784</v>
      </c>
    </row>
    <row r="208" spans="1:7" ht="15">
      <c r="A208" s="83" t="s">
        <v>953</v>
      </c>
      <c r="B208" s="52" t="s">
        <v>1</v>
      </c>
      <c r="C208" s="104">
        <f>SUM(C200:C207)</f>
        <v>10669502.752049997</v>
      </c>
      <c r="D208" s="114">
        <f>SUM(D200:D207)</f>
        <v>165058</v>
      </c>
      <c r="F208" s="53">
        <f>SUM(F200:F207)</f>
        <v>1</v>
      </c>
      <c r="G208" s="53">
        <f>SUM(G200:G207)</f>
        <v>0.9999999999999999</v>
      </c>
    </row>
    <row r="209" spans="1:7" ht="15" outlineLevel="1">
      <c r="A209" s="83" t="s">
        <v>954</v>
      </c>
      <c r="B209" s="63" t="s">
        <v>176</v>
      </c>
      <c r="C209" s="104"/>
      <c r="D209" s="114"/>
      <c r="F209" s="43"/>
      <c r="G209" s="43"/>
    </row>
    <row r="210" spans="1:7" ht="15" outlineLevel="1">
      <c r="A210" s="83" t="s">
        <v>955</v>
      </c>
      <c r="B210" s="63" t="s">
        <v>177</v>
      </c>
      <c r="C210" s="104"/>
      <c r="D210" s="114"/>
      <c r="F210" s="43"/>
      <c r="G210" s="43"/>
    </row>
    <row r="211" spans="1:7" ht="15" outlineLevel="1">
      <c r="A211" s="83" t="s">
        <v>956</v>
      </c>
      <c r="B211" s="63" t="s">
        <v>178</v>
      </c>
      <c r="C211" s="104"/>
      <c r="D211" s="114"/>
      <c r="F211" s="43"/>
      <c r="G211" s="43"/>
    </row>
    <row r="212" spans="1:7" ht="15" outlineLevel="1">
      <c r="A212" s="83" t="s">
        <v>957</v>
      </c>
      <c r="B212" s="63" t="s">
        <v>179</v>
      </c>
      <c r="C212" s="104"/>
      <c r="D212" s="114"/>
      <c r="F212" s="43"/>
      <c r="G212" s="43"/>
    </row>
    <row r="213" spans="1:7" ht="15" outlineLevel="1">
      <c r="A213" s="83" t="s">
        <v>958</v>
      </c>
      <c r="B213" s="63" t="s">
        <v>180</v>
      </c>
      <c r="C213" s="104"/>
      <c r="D213" s="114"/>
      <c r="F213" s="43"/>
      <c r="G213" s="43"/>
    </row>
    <row r="214" spans="1:7" ht="15" outlineLevel="1">
      <c r="A214" s="83" t="s">
        <v>959</v>
      </c>
      <c r="B214" s="63" t="s">
        <v>181</v>
      </c>
      <c r="C214" s="104"/>
      <c r="D214" s="114"/>
      <c r="F214" s="43"/>
      <c r="G214" s="43"/>
    </row>
    <row r="215" spans="1:7" ht="15" outlineLevel="1">
      <c r="A215" s="83" t="s">
        <v>960</v>
      </c>
      <c r="B215" s="63"/>
      <c r="F215" s="43"/>
      <c r="G215" s="43"/>
    </row>
    <row r="216" spans="1:7" ht="15" outlineLevel="1">
      <c r="A216" s="83" t="s">
        <v>961</v>
      </c>
      <c r="B216" s="63"/>
      <c r="F216" s="43"/>
      <c r="G216" s="43"/>
    </row>
    <row r="217" spans="1:7" ht="15" outlineLevel="1">
      <c r="A217" s="83" t="s">
        <v>962</v>
      </c>
      <c r="B217" s="63"/>
      <c r="F217" s="43"/>
      <c r="G217" s="43"/>
    </row>
    <row r="218" spans="1:7" ht="15" customHeight="1">
      <c r="A218" s="54"/>
      <c r="B218" s="56" t="s">
        <v>1108</v>
      </c>
      <c r="C218" s="54" t="s">
        <v>151</v>
      </c>
      <c r="D218" s="54" t="s">
        <v>58</v>
      </c>
      <c r="E218" s="42"/>
      <c r="F218" s="54" t="s">
        <v>143</v>
      </c>
      <c r="G218" s="54" t="s">
        <v>149</v>
      </c>
    </row>
    <row r="219" spans="1:7" ht="15">
      <c r="A219" s="83" t="s">
        <v>963</v>
      </c>
      <c r="B219" s="83" t="s">
        <v>136</v>
      </c>
      <c r="C219" s="87" t="s">
        <v>187</v>
      </c>
      <c r="D219" s="87" t="s">
        <v>187</v>
      </c>
      <c r="G219" s="83"/>
    </row>
    <row r="220" ht="15">
      <c r="G220" s="83"/>
    </row>
    <row r="221" spans="2:7" ht="15">
      <c r="B221" s="79" t="s">
        <v>246</v>
      </c>
      <c r="G221" s="83"/>
    </row>
    <row r="222" spans="1:7" ht="15">
      <c r="A222" s="83" t="s">
        <v>964</v>
      </c>
      <c r="B222" s="83" t="s">
        <v>168</v>
      </c>
      <c r="C222" s="83" t="s">
        <v>187</v>
      </c>
      <c r="D222" s="83" t="s">
        <v>187</v>
      </c>
      <c r="F222" s="43"/>
      <c r="G222" s="43"/>
    </row>
    <row r="223" spans="1:7" ht="15">
      <c r="A223" s="83" t="s">
        <v>965</v>
      </c>
      <c r="B223" s="83" t="s">
        <v>170</v>
      </c>
      <c r="C223" s="83" t="s">
        <v>187</v>
      </c>
      <c r="D223" s="83" t="s">
        <v>187</v>
      </c>
      <c r="F223" s="43"/>
      <c r="G223" s="43"/>
    </row>
    <row r="224" spans="1:7" ht="15">
      <c r="A224" s="83" t="s">
        <v>966</v>
      </c>
      <c r="B224" s="83" t="s">
        <v>171</v>
      </c>
      <c r="C224" s="83" t="s">
        <v>187</v>
      </c>
      <c r="D224" s="83" t="s">
        <v>187</v>
      </c>
      <c r="F224" s="43"/>
      <c r="G224" s="43"/>
    </row>
    <row r="225" spans="1:7" ht="15">
      <c r="A225" s="83" t="s">
        <v>967</v>
      </c>
      <c r="B225" s="83" t="s">
        <v>172</v>
      </c>
      <c r="C225" s="83" t="s">
        <v>187</v>
      </c>
      <c r="D225" s="83" t="s">
        <v>187</v>
      </c>
      <c r="F225" s="43"/>
      <c r="G225" s="43"/>
    </row>
    <row r="226" spans="1:7" ht="15">
      <c r="A226" s="83" t="s">
        <v>968</v>
      </c>
      <c r="B226" s="83" t="s">
        <v>173</v>
      </c>
      <c r="C226" s="83" t="s">
        <v>187</v>
      </c>
      <c r="D226" s="83" t="s">
        <v>187</v>
      </c>
      <c r="F226" s="43"/>
      <c r="G226" s="43"/>
    </row>
    <row r="227" spans="1:7" ht="15">
      <c r="A227" s="83" t="s">
        <v>969</v>
      </c>
      <c r="B227" s="83" t="s">
        <v>174</v>
      </c>
      <c r="C227" s="83" t="s">
        <v>187</v>
      </c>
      <c r="D227" s="83" t="s">
        <v>187</v>
      </c>
      <c r="F227" s="43"/>
      <c r="G227" s="43"/>
    </row>
    <row r="228" spans="1:7" ht="15">
      <c r="A228" s="83" t="s">
        <v>970</v>
      </c>
      <c r="B228" s="83" t="s">
        <v>175</v>
      </c>
      <c r="C228" s="83" t="s">
        <v>187</v>
      </c>
      <c r="D228" s="83" t="s">
        <v>187</v>
      </c>
      <c r="F228" s="43"/>
      <c r="G228" s="43"/>
    </row>
    <row r="229" spans="1:7" ht="15">
      <c r="A229" s="83" t="s">
        <v>971</v>
      </c>
      <c r="B229" s="83" t="s">
        <v>169</v>
      </c>
      <c r="C229" s="83" t="s">
        <v>187</v>
      </c>
      <c r="D229" s="83" t="s">
        <v>187</v>
      </c>
      <c r="F229" s="43"/>
      <c r="G229" s="43"/>
    </row>
    <row r="230" spans="1:7" ht="15">
      <c r="A230" s="83" t="s">
        <v>972</v>
      </c>
      <c r="B230" s="52" t="s">
        <v>1</v>
      </c>
      <c r="C230" s="83" t="s">
        <v>187</v>
      </c>
      <c r="D230" s="83" t="s">
        <v>187</v>
      </c>
      <c r="F230" s="53">
        <f>SUM(F222:F229)</f>
        <v>0</v>
      </c>
      <c r="G230" s="53">
        <f>SUM(G222:G229)</f>
        <v>0</v>
      </c>
    </row>
    <row r="231" spans="1:7" ht="15" outlineLevel="1">
      <c r="A231" s="83" t="s">
        <v>973</v>
      </c>
      <c r="B231" s="63" t="s">
        <v>176</v>
      </c>
      <c r="F231" s="43"/>
      <c r="G231" s="43"/>
    </row>
    <row r="232" spans="1:7" ht="15" outlineLevel="1">
      <c r="A232" s="83" t="s">
        <v>974</v>
      </c>
      <c r="B232" s="63" t="s">
        <v>177</v>
      </c>
      <c r="F232" s="43"/>
      <c r="G232" s="43"/>
    </row>
    <row r="233" spans="1:7" ht="15" outlineLevel="1">
      <c r="A233" s="83" t="s">
        <v>975</v>
      </c>
      <c r="B233" s="63" t="s">
        <v>178</v>
      </c>
      <c r="F233" s="43"/>
      <c r="G233" s="43"/>
    </row>
    <row r="234" spans="1:7" ht="15" outlineLevel="1">
      <c r="A234" s="83" t="s">
        <v>976</v>
      </c>
      <c r="B234" s="63" t="s">
        <v>179</v>
      </c>
      <c r="F234" s="43"/>
      <c r="G234" s="43"/>
    </row>
    <row r="235" spans="1:7" ht="15" outlineLevel="1">
      <c r="A235" s="83" t="s">
        <v>977</v>
      </c>
      <c r="B235" s="63" t="s">
        <v>180</v>
      </c>
      <c r="F235" s="43"/>
      <c r="G235" s="43"/>
    </row>
    <row r="236" spans="1:7" ht="15" outlineLevel="1">
      <c r="A236" s="83" t="s">
        <v>978</v>
      </c>
      <c r="B236" s="63" t="s">
        <v>181</v>
      </c>
      <c r="F236" s="43"/>
      <c r="G236" s="43"/>
    </row>
    <row r="237" spans="1:7" ht="15" outlineLevel="1">
      <c r="A237" s="83" t="s">
        <v>979</v>
      </c>
      <c r="B237" s="63"/>
      <c r="F237" s="43"/>
      <c r="G237" s="43"/>
    </row>
    <row r="238" spans="1:7" ht="15" outlineLevel="1">
      <c r="A238" s="83" t="s">
        <v>980</v>
      </c>
      <c r="B238" s="63"/>
      <c r="F238" s="43"/>
      <c r="G238" s="43"/>
    </row>
    <row r="239" spans="1:7" ht="15" outlineLevel="1">
      <c r="A239" s="83" t="s">
        <v>981</v>
      </c>
      <c r="B239" s="63"/>
      <c r="F239" s="43"/>
      <c r="G239" s="43"/>
    </row>
    <row r="240" spans="1:7" ht="15" customHeight="1">
      <c r="A240" s="54"/>
      <c r="B240" s="56" t="s">
        <v>1109</v>
      </c>
      <c r="C240" s="54" t="s">
        <v>143</v>
      </c>
      <c r="D240" s="54"/>
      <c r="E240" s="42"/>
      <c r="F240" s="54"/>
      <c r="G240" s="54"/>
    </row>
    <row r="241" spans="1:7" ht="15">
      <c r="A241" s="83" t="s">
        <v>982</v>
      </c>
      <c r="B241" s="83" t="s">
        <v>12</v>
      </c>
      <c r="C241" s="87">
        <v>0.7801871913739609</v>
      </c>
      <c r="E241" s="53"/>
      <c r="F241" s="53"/>
      <c r="G241" s="53"/>
    </row>
    <row r="242" spans="1:6" ht="15">
      <c r="A242" s="83" t="s">
        <v>983</v>
      </c>
      <c r="B242" s="83" t="s">
        <v>139</v>
      </c>
      <c r="C242" s="87">
        <v>0.03654030445362965</v>
      </c>
      <c r="E242" s="53"/>
      <c r="F242" s="53"/>
    </row>
    <row r="243" spans="1:6" ht="15">
      <c r="A243" s="83" t="s">
        <v>984</v>
      </c>
      <c r="B243" s="83" t="s">
        <v>1157</v>
      </c>
      <c r="C243" s="87">
        <v>0.01676564767115669</v>
      </c>
      <c r="E243" s="53"/>
      <c r="F243" s="53"/>
    </row>
    <row r="244" spans="1:6" ht="15">
      <c r="A244" s="83" t="s">
        <v>985</v>
      </c>
      <c r="B244" s="83" t="s">
        <v>2</v>
      </c>
      <c r="C244" s="87">
        <v>0.16650685650125285</v>
      </c>
      <c r="E244" s="53"/>
      <c r="F244" s="53"/>
    </row>
    <row r="245" spans="1:6" ht="15" outlineLevel="1">
      <c r="A245" s="83" t="s">
        <v>986</v>
      </c>
      <c r="B245" s="63" t="s">
        <v>156</v>
      </c>
      <c r="E245" s="53"/>
      <c r="F245" s="53"/>
    </row>
    <row r="246" spans="1:6" ht="15" outlineLevel="1">
      <c r="A246" s="83" t="s">
        <v>987</v>
      </c>
      <c r="B246" s="63" t="s">
        <v>157</v>
      </c>
      <c r="C246" s="47"/>
      <c r="E246" s="53"/>
      <c r="F246" s="53"/>
    </row>
    <row r="247" spans="1:6" ht="15" outlineLevel="1">
      <c r="A247" s="83" t="s">
        <v>988</v>
      </c>
      <c r="B247" s="63" t="s">
        <v>207</v>
      </c>
      <c r="E247" s="53"/>
      <c r="F247" s="53"/>
    </row>
    <row r="248" spans="1:6" ht="15" outlineLevel="1">
      <c r="A248" s="83" t="s">
        <v>989</v>
      </c>
      <c r="B248" s="63" t="s">
        <v>208</v>
      </c>
      <c r="E248" s="53"/>
      <c r="F248" s="53"/>
    </row>
    <row r="249" spans="1:6" ht="15" outlineLevel="1">
      <c r="A249" s="83" t="s">
        <v>990</v>
      </c>
      <c r="B249" s="63" t="s">
        <v>209</v>
      </c>
      <c r="E249" s="53"/>
      <c r="F249" s="53"/>
    </row>
    <row r="250" spans="1:6" ht="15" outlineLevel="1">
      <c r="A250" s="83" t="s">
        <v>991</v>
      </c>
      <c r="B250" s="63" t="s">
        <v>154</v>
      </c>
      <c r="E250" s="53"/>
      <c r="F250" s="53"/>
    </row>
    <row r="251" spans="1:6" ht="15" outlineLevel="1">
      <c r="A251" s="83" t="s">
        <v>992</v>
      </c>
      <c r="B251" s="63" t="s">
        <v>154</v>
      </c>
      <c r="E251" s="53"/>
      <c r="F251" s="53"/>
    </row>
    <row r="252" spans="1:6" ht="15" outlineLevel="1">
      <c r="A252" s="83" t="s">
        <v>993</v>
      </c>
      <c r="B252" s="63" t="s">
        <v>154</v>
      </c>
      <c r="E252" s="53"/>
      <c r="F252" s="53"/>
    </row>
    <row r="253" spans="1:6" ht="15" outlineLevel="1">
      <c r="A253" s="83" t="s">
        <v>994</v>
      </c>
      <c r="B253" s="63" t="s">
        <v>154</v>
      </c>
      <c r="E253" s="53"/>
      <c r="F253" s="53"/>
    </row>
    <row r="254" spans="1:6" ht="15" outlineLevel="1">
      <c r="A254" s="83" t="s">
        <v>995</v>
      </c>
      <c r="B254" s="63" t="s">
        <v>154</v>
      </c>
      <c r="E254" s="53"/>
      <c r="F254" s="53"/>
    </row>
    <row r="255" spans="1:6" ht="15" outlineLevel="1">
      <c r="A255" s="83" t="s">
        <v>996</v>
      </c>
      <c r="B255" s="63" t="s">
        <v>154</v>
      </c>
      <c r="E255" s="53"/>
      <c r="F255" s="53"/>
    </row>
    <row r="256" spans="1:7" ht="15" customHeight="1">
      <c r="A256" s="54"/>
      <c r="B256" s="56" t="s">
        <v>1110</v>
      </c>
      <c r="C256" s="54" t="s">
        <v>143</v>
      </c>
      <c r="D256" s="54"/>
      <c r="E256" s="42"/>
      <c r="F256" s="54"/>
      <c r="G256" s="55"/>
    </row>
    <row r="257" spans="1:6" ht="15">
      <c r="A257" s="83" t="s">
        <v>997</v>
      </c>
      <c r="B257" s="83" t="s">
        <v>36</v>
      </c>
      <c r="C257" s="87">
        <v>0.9652648924357048</v>
      </c>
      <c r="E257" s="48"/>
      <c r="F257" s="48"/>
    </row>
    <row r="258" spans="1:6" ht="15">
      <c r="A258" s="83" t="s">
        <v>998</v>
      </c>
      <c r="B258" s="83" t="s">
        <v>37</v>
      </c>
      <c r="C258" s="87">
        <v>0.03473510756429517</v>
      </c>
      <c r="E258" s="48"/>
      <c r="F258" s="48"/>
    </row>
    <row r="259" spans="1:6" ht="15">
      <c r="A259" s="83" t="s">
        <v>999</v>
      </c>
      <c r="B259" s="83" t="s">
        <v>2</v>
      </c>
      <c r="C259" s="87">
        <v>0</v>
      </c>
      <c r="E259" s="48"/>
      <c r="F259" s="48"/>
    </row>
    <row r="260" spans="1:6" ht="15" outlineLevel="1">
      <c r="A260" s="83" t="s">
        <v>1000</v>
      </c>
      <c r="E260" s="48"/>
      <c r="F260" s="48"/>
    </row>
    <row r="261" spans="1:6" ht="15" outlineLevel="1">
      <c r="A261" s="83" t="s">
        <v>1001</v>
      </c>
      <c r="E261" s="48"/>
      <c r="F261" s="48"/>
    </row>
    <row r="262" spans="1:6" ht="15" outlineLevel="1">
      <c r="A262" s="83" t="s">
        <v>1002</v>
      </c>
      <c r="E262" s="48"/>
      <c r="F262" s="48"/>
    </row>
    <row r="263" spans="1:6" ht="15" outlineLevel="1">
      <c r="A263" s="83" t="s">
        <v>1003</v>
      </c>
      <c r="E263" s="48"/>
      <c r="F263" s="48"/>
    </row>
    <row r="264" spans="1:6" ht="15" outlineLevel="1">
      <c r="A264" s="83" t="s">
        <v>1004</v>
      </c>
      <c r="E264" s="48"/>
      <c r="F264" s="48"/>
    </row>
    <row r="265" spans="1:6" ht="15" outlineLevel="1">
      <c r="A265" s="83" t="s">
        <v>1005</v>
      </c>
      <c r="E265" s="48"/>
      <c r="F265" s="48"/>
    </row>
    <row r="266" spans="1:7" ht="18.75">
      <c r="A266" s="32"/>
      <c r="B266" s="35" t="s">
        <v>228</v>
      </c>
      <c r="C266" s="32"/>
      <c r="D266" s="32"/>
      <c r="E266" s="32"/>
      <c r="F266" s="33"/>
      <c r="G266" s="33"/>
    </row>
    <row r="267" spans="1:7" ht="15" customHeight="1">
      <c r="A267" s="54"/>
      <c r="B267" s="56" t="s">
        <v>1111</v>
      </c>
      <c r="C267" s="54" t="s">
        <v>151</v>
      </c>
      <c r="D267" s="54" t="s">
        <v>58</v>
      </c>
      <c r="E267" s="54"/>
      <c r="F267" s="54" t="s">
        <v>144</v>
      </c>
      <c r="G267" s="54" t="s">
        <v>149</v>
      </c>
    </row>
    <row r="268" spans="1:7" ht="15">
      <c r="A268" s="83" t="s">
        <v>1006</v>
      </c>
      <c r="B268" s="83" t="s">
        <v>88</v>
      </c>
      <c r="C268" s="104">
        <v>140266.39840253483</v>
      </c>
      <c r="D268" s="41"/>
      <c r="E268" s="41"/>
      <c r="F268" s="37"/>
      <c r="G268" s="37"/>
    </row>
    <row r="269" spans="1:7" ht="15">
      <c r="A269" s="41"/>
      <c r="D269" s="41"/>
      <c r="E269" s="41"/>
      <c r="F269" s="37"/>
      <c r="G269" s="37"/>
    </row>
    <row r="270" spans="2:7" ht="15">
      <c r="B270" s="83" t="s">
        <v>152</v>
      </c>
      <c r="D270" s="41"/>
      <c r="E270" s="41"/>
      <c r="F270" s="37"/>
      <c r="G270" s="37"/>
    </row>
    <row r="271" spans="1:7" ht="15">
      <c r="A271" s="83" t="s">
        <v>1007</v>
      </c>
      <c r="B271" s="79" t="s">
        <v>1179</v>
      </c>
      <c r="C271" s="104">
        <v>480414.39047</v>
      </c>
      <c r="D271" s="114">
        <v>15807</v>
      </c>
      <c r="E271" s="41"/>
      <c r="F271" s="43">
        <f aca="true" t="shared" si="5" ref="F271:F294">IF($C$295=0,"",IF(C271="[for completion]","",C271/$C$295))</f>
        <v>0.17363823001576953</v>
      </c>
      <c r="G271" s="43">
        <f aca="true" t="shared" si="6" ref="G271:G294">IF($D$295=0,"",IF(D271="[for completion]","",D271/$D$295))</f>
        <v>0.8013688212927756</v>
      </c>
    </row>
    <row r="272" spans="1:7" ht="15">
      <c r="A272" s="83" t="s">
        <v>1008</v>
      </c>
      <c r="B272" s="79" t="s">
        <v>1180</v>
      </c>
      <c r="C272" s="104">
        <v>280322.96957</v>
      </c>
      <c r="D272" s="114">
        <v>2031</v>
      </c>
      <c r="E272" s="41"/>
      <c r="F272" s="43">
        <f t="shared" si="5"/>
        <v>0.10131833107929929</v>
      </c>
      <c r="G272" s="43">
        <f t="shared" si="6"/>
        <v>0.10296577946768061</v>
      </c>
    </row>
    <row r="273" spans="1:7" ht="15">
      <c r="A273" s="83" t="s">
        <v>1009</v>
      </c>
      <c r="B273" s="79" t="s">
        <v>1181</v>
      </c>
      <c r="C273" s="104">
        <v>171258.26227</v>
      </c>
      <c r="D273" s="114">
        <v>706</v>
      </c>
      <c r="E273" s="41"/>
      <c r="F273" s="43">
        <f t="shared" si="5"/>
        <v>0.06189860696522204</v>
      </c>
      <c r="G273" s="43">
        <f t="shared" si="6"/>
        <v>0.03579214195183777</v>
      </c>
    </row>
    <row r="274" spans="1:7" ht="15">
      <c r="A274" s="83" t="s">
        <v>1010</v>
      </c>
      <c r="B274" s="79" t="s">
        <v>1182</v>
      </c>
      <c r="C274" s="104">
        <v>186700.65653</v>
      </c>
      <c r="D274" s="114">
        <v>490</v>
      </c>
      <c r="E274" s="41"/>
      <c r="F274" s="43">
        <f t="shared" si="5"/>
        <v>0.06748001763838864</v>
      </c>
      <c r="G274" s="43">
        <f t="shared" si="6"/>
        <v>0.024841571609632445</v>
      </c>
    </row>
    <row r="275" spans="1:7" ht="15">
      <c r="A275" s="83" t="s">
        <v>1011</v>
      </c>
      <c r="B275" s="79" t="s">
        <v>1183</v>
      </c>
      <c r="C275" s="104">
        <v>231008.15544</v>
      </c>
      <c r="D275" s="114">
        <v>330</v>
      </c>
      <c r="E275" s="41"/>
      <c r="F275" s="43">
        <f t="shared" si="5"/>
        <v>0.08349426666958717</v>
      </c>
      <c r="G275" s="43">
        <f t="shared" si="6"/>
        <v>0.016730038022813688</v>
      </c>
    </row>
    <row r="276" spans="1:7" ht="15">
      <c r="A276" s="83" t="s">
        <v>1012</v>
      </c>
      <c r="B276" s="79" t="s">
        <v>1184</v>
      </c>
      <c r="C276" s="104">
        <v>1417050.27421</v>
      </c>
      <c r="D276" s="114">
        <v>361</v>
      </c>
      <c r="E276" s="41"/>
      <c r="F276" s="43">
        <f t="shared" si="5"/>
        <v>0.5121705476317333</v>
      </c>
      <c r="G276" s="43">
        <f t="shared" si="6"/>
        <v>0.018301647655259823</v>
      </c>
    </row>
    <row r="277" spans="1:7" ht="15">
      <c r="A277" s="83" t="s">
        <v>1013</v>
      </c>
      <c r="B277" s="79"/>
      <c r="E277" s="41"/>
      <c r="F277" s="43">
        <f t="shared" si="5"/>
        <v>0</v>
      </c>
      <c r="G277" s="43">
        <f t="shared" si="6"/>
        <v>0</v>
      </c>
    </row>
    <row r="278" spans="1:7" ht="15">
      <c r="A278" s="83" t="s">
        <v>1014</v>
      </c>
      <c r="B278" s="52"/>
      <c r="E278" s="41"/>
      <c r="F278" s="43">
        <f t="shared" si="5"/>
        <v>0</v>
      </c>
      <c r="G278" s="43">
        <f t="shared" si="6"/>
        <v>0</v>
      </c>
    </row>
    <row r="279" spans="1:7" ht="15">
      <c r="A279" s="83" t="s">
        <v>1015</v>
      </c>
      <c r="B279" s="79"/>
      <c r="E279" s="41"/>
      <c r="F279" s="43">
        <f t="shared" si="5"/>
        <v>0</v>
      </c>
      <c r="G279" s="43">
        <f t="shared" si="6"/>
        <v>0</v>
      </c>
    </row>
    <row r="280" spans="1:7" ht="15">
      <c r="A280" s="83" t="s">
        <v>1016</v>
      </c>
      <c r="B280" s="79"/>
      <c r="E280" s="79"/>
      <c r="F280" s="43">
        <f t="shared" si="5"/>
        <v>0</v>
      </c>
      <c r="G280" s="43">
        <f t="shared" si="6"/>
        <v>0</v>
      </c>
    </row>
    <row r="281" spans="1:7" ht="15">
      <c r="A281" s="83" t="s">
        <v>1017</v>
      </c>
      <c r="B281" s="79"/>
      <c r="E281" s="79"/>
      <c r="F281" s="43">
        <f t="shared" si="5"/>
        <v>0</v>
      </c>
      <c r="G281" s="43">
        <f t="shared" si="6"/>
        <v>0</v>
      </c>
    </row>
    <row r="282" spans="1:7" ht="15">
      <c r="A282" s="83" t="s">
        <v>1018</v>
      </c>
      <c r="B282" s="79"/>
      <c r="E282" s="79"/>
      <c r="F282" s="43">
        <f t="shared" si="5"/>
        <v>0</v>
      </c>
      <c r="G282" s="43">
        <f t="shared" si="6"/>
        <v>0</v>
      </c>
    </row>
    <row r="283" spans="1:7" ht="15">
      <c r="A283" s="83" t="s">
        <v>1019</v>
      </c>
      <c r="B283" s="79"/>
      <c r="E283" s="79"/>
      <c r="F283" s="43">
        <f t="shared" si="5"/>
        <v>0</v>
      </c>
      <c r="G283" s="43">
        <f t="shared" si="6"/>
        <v>0</v>
      </c>
    </row>
    <row r="284" spans="1:7" ht="15">
      <c r="A284" s="83" t="s">
        <v>1020</v>
      </c>
      <c r="B284" s="79"/>
      <c r="E284" s="79"/>
      <c r="F284" s="43">
        <f t="shared" si="5"/>
        <v>0</v>
      </c>
      <c r="G284" s="43">
        <f t="shared" si="6"/>
        <v>0</v>
      </c>
    </row>
    <row r="285" spans="1:7" ht="15">
      <c r="A285" s="83" t="s">
        <v>1021</v>
      </c>
      <c r="B285" s="79"/>
      <c r="E285" s="79"/>
      <c r="F285" s="43">
        <f t="shared" si="5"/>
        <v>0</v>
      </c>
      <c r="G285" s="43">
        <f t="shared" si="6"/>
        <v>0</v>
      </c>
    </row>
    <row r="286" spans="1:7" ht="15">
      <c r="A286" s="83" t="s">
        <v>1022</v>
      </c>
      <c r="B286" s="79"/>
      <c r="F286" s="43">
        <f t="shared" si="5"/>
        <v>0</v>
      </c>
      <c r="G286" s="43">
        <f t="shared" si="6"/>
        <v>0</v>
      </c>
    </row>
    <row r="287" spans="1:7" ht="15">
      <c r="A287" s="83" t="s">
        <v>1023</v>
      </c>
      <c r="B287" s="79"/>
      <c r="E287" s="53"/>
      <c r="F287" s="43">
        <f t="shared" si="5"/>
        <v>0</v>
      </c>
      <c r="G287" s="43">
        <f t="shared" si="6"/>
        <v>0</v>
      </c>
    </row>
    <row r="288" spans="1:7" ht="15">
      <c r="A288" s="83" t="s">
        <v>1024</v>
      </c>
      <c r="B288" s="79"/>
      <c r="E288" s="53"/>
      <c r="F288" s="43">
        <f t="shared" si="5"/>
        <v>0</v>
      </c>
      <c r="G288" s="43">
        <f t="shared" si="6"/>
        <v>0</v>
      </c>
    </row>
    <row r="289" spans="1:7" ht="15">
      <c r="A289" s="83" t="s">
        <v>1025</v>
      </c>
      <c r="B289" s="79"/>
      <c r="E289" s="53"/>
      <c r="F289" s="43">
        <f t="shared" si="5"/>
        <v>0</v>
      </c>
      <c r="G289" s="43">
        <f t="shared" si="6"/>
        <v>0</v>
      </c>
    </row>
    <row r="290" spans="1:7" ht="15">
      <c r="A290" s="83" t="s">
        <v>1026</v>
      </c>
      <c r="B290" s="79"/>
      <c r="E290" s="53"/>
      <c r="F290" s="43">
        <f t="shared" si="5"/>
        <v>0</v>
      </c>
      <c r="G290" s="43">
        <f t="shared" si="6"/>
        <v>0</v>
      </c>
    </row>
    <row r="291" spans="1:7" ht="15">
      <c r="A291" s="83" t="s">
        <v>1027</v>
      </c>
      <c r="B291" s="79"/>
      <c r="E291" s="53"/>
      <c r="F291" s="43">
        <f t="shared" si="5"/>
        <v>0</v>
      </c>
      <c r="G291" s="43">
        <f t="shared" si="6"/>
        <v>0</v>
      </c>
    </row>
    <row r="292" spans="1:7" ht="15">
      <c r="A292" s="83" t="s">
        <v>1028</v>
      </c>
      <c r="B292" s="79"/>
      <c r="E292" s="53"/>
      <c r="F292" s="43">
        <f t="shared" si="5"/>
        <v>0</v>
      </c>
      <c r="G292" s="43">
        <f t="shared" si="6"/>
        <v>0</v>
      </c>
    </row>
    <row r="293" spans="1:7" ht="15">
      <c r="A293" s="83" t="s">
        <v>1029</v>
      </c>
      <c r="B293" s="79"/>
      <c r="E293" s="53"/>
      <c r="F293" s="43">
        <f t="shared" si="5"/>
        <v>0</v>
      </c>
      <c r="G293" s="43">
        <f t="shared" si="6"/>
        <v>0</v>
      </c>
    </row>
    <row r="294" spans="1:7" ht="15">
      <c r="A294" s="83" t="s">
        <v>1030</v>
      </c>
      <c r="B294" s="79"/>
      <c r="E294" s="53"/>
      <c r="F294" s="43">
        <f t="shared" si="5"/>
        <v>0</v>
      </c>
      <c r="G294" s="43">
        <f t="shared" si="6"/>
        <v>0</v>
      </c>
    </row>
    <row r="295" spans="1:7" ht="15">
      <c r="A295" s="83" t="s">
        <v>1031</v>
      </c>
      <c r="B295" s="52" t="s">
        <v>1</v>
      </c>
      <c r="C295" s="104">
        <f>SUM(C271:C294)</f>
        <v>2766754.70849</v>
      </c>
      <c r="D295" s="114">
        <f>SUM(D271:D294)</f>
        <v>19725</v>
      </c>
      <c r="E295" s="53"/>
      <c r="F295" s="44">
        <f>SUM(F271:F294)</f>
        <v>1</v>
      </c>
      <c r="G295" s="44">
        <f>SUM(G271:G294)</f>
        <v>1</v>
      </c>
    </row>
    <row r="296" spans="1:7" ht="15" customHeight="1">
      <c r="A296" s="54"/>
      <c r="B296" s="56" t="s">
        <v>1112</v>
      </c>
      <c r="C296" s="54" t="s">
        <v>151</v>
      </c>
      <c r="D296" s="54" t="s">
        <v>58</v>
      </c>
      <c r="E296" s="54"/>
      <c r="F296" s="54" t="s">
        <v>144</v>
      </c>
      <c r="G296" s="54" t="s">
        <v>149</v>
      </c>
    </row>
    <row r="297" spans="1:7" ht="15">
      <c r="A297" s="83" t="s">
        <v>1032</v>
      </c>
      <c r="B297" s="83" t="s">
        <v>136</v>
      </c>
      <c r="C297" s="87">
        <v>0.8859</v>
      </c>
      <c r="G297" s="83"/>
    </row>
    <row r="298" ht="15">
      <c r="G298" s="83"/>
    </row>
    <row r="299" spans="2:7" ht="15">
      <c r="B299" s="79" t="s">
        <v>246</v>
      </c>
      <c r="G299" s="83"/>
    </row>
    <row r="300" spans="1:7" ht="15">
      <c r="A300" s="83" t="s">
        <v>1033</v>
      </c>
      <c r="B300" s="83" t="s">
        <v>168</v>
      </c>
      <c r="C300" s="104">
        <v>873448.50627</v>
      </c>
      <c r="D300" s="114">
        <v>13498</v>
      </c>
      <c r="F300" s="43">
        <f>IF($C$308=0,"",IF(C300="[for completion]","",C300/$C$308))</f>
        <v>0.31569423324364676</v>
      </c>
      <c r="G300" s="43">
        <f>IF($D$308=0,"",IF(D300="[for completion]","",D300/$D$308))</f>
        <v>0.6843092522179974</v>
      </c>
    </row>
    <row r="301" spans="1:7" ht="15">
      <c r="A301" s="83" t="s">
        <v>1034</v>
      </c>
      <c r="B301" s="83" t="s">
        <v>170</v>
      </c>
      <c r="C301" s="104">
        <v>334119.31091</v>
      </c>
      <c r="D301" s="114">
        <v>2402</v>
      </c>
      <c r="F301" s="43">
        <f aca="true" t="shared" si="7" ref="F301:F307">IF($C$308=0,"",IF(C301="[for completion]","",C301/$C$308))</f>
        <v>0.12076217305593775</v>
      </c>
      <c r="G301" s="43">
        <f aca="true" t="shared" si="8" ref="G301:G307">IF($D$308=0,"",IF(D301="[for completion]","",D301/$D$308))</f>
        <v>0.1217743979721166</v>
      </c>
    </row>
    <row r="302" spans="1:7" ht="15">
      <c r="A302" s="83" t="s">
        <v>1035</v>
      </c>
      <c r="B302" s="83" t="s">
        <v>171</v>
      </c>
      <c r="C302" s="104">
        <v>281455.7967</v>
      </c>
      <c r="D302" s="114">
        <v>1484</v>
      </c>
      <c r="F302" s="43">
        <f t="shared" si="7"/>
        <v>0.1017277736390332</v>
      </c>
      <c r="G302" s="43">
        <f t="shared" si="8"/>
        <v>0.07523447401774398</v>
      </c>
    </row>
    <row r="303" spans="1:7" ht="15">
      <c r="A303" s="83" t="s">
        <v>1036</v>
      </c>
      <c r="B303" s="83" t="s">
        <v>172</v>
      </c>
      <c r="C303" s="104">
        <v>232271.80821</v>
      </c>
      <c r="D303" s="114">
        <v>861</v>
      </c>
      <c r="F303" s="43">
        <f t="shared" si="7"/>
        <v>0.08395099410050917</v>
      </c>
      <c r="G303" s="43">
        <f t="shared" si="8"/>
        <v>0.04365019011406844</v>
      </c>
    </row>
    <row r="304" spans="1:7" ht="15">
      <c r="A304" s="83" t="s">
        <v>1037</v>
      </c>
      <c r="B304" s="83" t="s">
        <v>173</v>
      </c>
      <c r="C304" s="104">
        <v>122049.4765</v>
      </c>
      <c r="D304" s="114">
        <v>403</v>
      </c>
      <c r="F304" s="43">
        <f t="shared" si="7"/>
        <v>0.04411286483961942</v>
      </c>
      <c r="G304" s="43">
        <f t="shared" si="8"/>
        <v>0.020430925221799748</v>
      </c>
    </row>
    <row r="305" spans="1:7" ht="15">
      <c r="A305" s="83" t="s">
        <v>1038</v>
      </c>
      <c r="B305" s="83" t="s">
        <v>174</v>
      </c>
      <c r="C305" s="104">
        <v>95067.67325</v>
      </c>
      <c r="D305" s="114">
        <v>215</v>
      </c>
      <c r="F305" s="43">
        <f t="shared" si="7"/>
        <v>0.034360716169842424</v>
      </c>
      <c r="G305" s="43">
        <f t="shared" si="8"/>
        <v>0.010899873257287706</v>
      </c>
    </row>
    <row r="306" spans="1:7" ht="15">
      <c r="A306" s="83" t="s">
        <v>1039</v>
      </c>
      <c r="B306" s="83" t="s">
        <v>175</v>
      </c>
      <c r="C306" s="104">
        <v>97407.80738</v>
      </c>
      <c r="D306" s="114">
        <v>165</v>
      </c>
      <c r="F306" s="43">
        <f t="shared" si="7"/>
        <v>0.035206520867605874</v>
      </c>
      <c r="G306" s="43">
        <f t="shared" si="8"/>
        <v>0.008365019011406844</v>
      </c>
    </row>
    <row r="307" spans="1:7" ht="15">
      <c r="A307" s="83" t="s">
        <v>1040</v>
      </c>
      <c r="B307" s="83" t="s">
        <v>169</v>
      </c>
      <c r="C307" s="104">
        <v>730934.32927</v>
      </c>
      <c r="D307" s="114">
        <v>697</v>
      </c>
      <c r="F307" s="43">
        <f t="shared" si="7"/>
        <v>0.26418472408380533</v>
      </c>
      <c r="G307" s="43">
        <f t="shared" si="8"/>
        <v>0.035335868187579215</v>
      </c>
    </row>
    <row r="308" spans="1:7" ht="15">
      <c r="A308" s="83" t="s">
        <v>1041</v>
      </c>
      <c r="B308" s="52" t="s">
        <v>1</v>
      </c>
      <c r="C308" s="104">
        <f>SUM(C300:C307)</f>
        <v>2766754.70849</v>
      </c>
      <c r="D308" s="114">
        <f>SUM(D300:D307)</f>
        <v>19725</v>
      </c>
      <c r="F308" s="53">
        <f>SUM(F300:F307)</f>
        <v>0.9999999999999999</v>
      </c>
      <c r="G308" s="53">
        <f>SUM(G300:G307)</f>
        <v>1</v>
      </c>
    </row>
    <row r="309" spans="1:7" ht="15" outlineLevel="1">
      <c r="A309" s="83" t="s">
        <v>1042</v>
      </c>
      <c r="B309" s="63" t="s">
        <v>176</v>
      </c>
      <c r="C309" s="104"/>
      <c r="D309" s="114"/>
      <c r="F309" s="43"/>
      <c r="G309" s="43"/>
    </row>
    <row r="310" spans="1:7" ht="15" outlineLevel="1">
      <c r="A310" s="83" t="s">
        <v>1043</v>
      </c>
      <c r="B310" s="63" t="s">
        <v>177</v>
      </c>
      <c r="C310" s="104"/>
      <c r="D310" s="114"/>
      <c r="F310" s="43"/>
      <c r="G310" s="43"/>
    </row>
    <row r="311" spans="1:7" ht="15" outlineLevel="1">
      <c r="A311" s="83" t="s">
        <v>1044</v>
      </c>
      <c r="B311" s="63" t="s">
        <v>178</v>
      </c>
      <c r="C311" s="104"/>
      <c r="D311" s="114"/>
      <c r="F311" s="43"/>
      <c r="G311" s="43"/>
    </row>
    <row r="312" spans="1:7" ht="15" outlineLevel="1">
      <c r="A312" s="83" t="s">
        <v>1045</v>
      </c>
      <c r="B312" s="63" t="s">
        <v>179</v>
      </c>
      <c r="C312" s="104"/>
      <c r="D312" s="114"/>
      <c r="F312" s="43"/>
      <c r="G312" s="43"/>
    </row>
    <row r="313" spans="1:7" ht="15" outlineLevel="1">
      <c r="A313" s="83" t="s">
        <v>1046</v>
      </c>
      <c r="B313" s="63" t="s">
        <v>180</v>
      </c>
      <c r="C313" s="104"/>
      <c r="D313" s="114"/>
      <c r="F313" s="43"/>
      <c r="G313" s="43"/>
    </row>
    <row r="314" spans="1:7" ht="15" outlineLevel="1">
      <c r="A314" s="83" t="s">
        <v>1047</v>
      </c>
      <c r="B314" s="63" t="s">
        <v>181</v>
      </c>
      <c r="C314" s="104"/>
      <c r="D314" s="114"/>
      <c r="F314" s="43"/>
      <c r="G314" s="43"/>
    </row>
    <row r="315" spans="1:7" ht="15" outlineLevel="1">
      <c r="A315" s="83" t="s">
        <v>1048</v>
      </c>
      <c r="B315" s="63"/>
      <c r="F315" s="43"/>
      <c r="G315" s="43"/>
    </row>
    <row r="316" spans="1:7" ht="15" outlineLevel="1">
      <c r="A316" s="83" t="s">
        <v>1049</v>
      </c>
      <c r="B316" s="63"/>
      <c r="F316" s="43"/>
      <c r="G316" s="43"/>
    </row>
    <row r="317" spans="1:7" ht="15" outlineLevel="1">
      <c r="A317" s="83" t="s">
        <v>1050</v>
      </c>
      <c r="B317" s="63"/>
      <c r="F317" s="53"/>
      <c r="G317" s="53"/>
    </row>
    <row r="318" spans="1:7" ht="15" customHeight="1">
      <c r="A318" s="54"/>
      <c r="B318" s="56" t="s">
        <v>1113</v>
      </c>
      <c r="C318" s="54" t="s">
        <v>151</v>
      </c>
      <c r="D318" s="54" t="s">
        <v>58</v>
      </c>
      <c r="E318" s="54"/>
      <c r="F318" s="54" t="s">
        <v>144</v>
      </c>
      <c r="G318" s="54" t="s">
        <v>149</v>
      </c>
    </row>
    <row r="319" spans="1:7" ht="15">
      <c r="A319" s="83" t="s">
        <v>1051</v>
      </c>
      <c r="B319" s="83" t="s">
        <v>136</v>
      </c>
      <c r="C319" s="87" t="s">
        <v>187</v>
      </c>
      <c r="D319" s="87" t="s">
        <v>187</v>
      </c>
      <c r="G319" s="83"/>
    </row>
    <row r="320" ht="15">
      <c r="G320" s="83"/>
    </row>
    <row r="321" spans="2:7" ht="15">
      <c r="B321" s="79" t="s">
        <v>246</v>
      </c>
      <c r="G321" s="83"/>
    </row>
    <row r="322" spans="1:7" ht="15">
      <c r="A322" s="83" t="s">
        <v>1052</v>
      </c>
      <c r="B322" s="83" t="s">
        <v>168</v>
      </c>
      <c r="C322" s="83" t="s">
        <v>187</v>
      </c>
      <c r="D322" s="83" t="s">
        <v>187</v>
      </c>
      <c r="F322" s="43"/>
      <c r="G322" s="43"/>
    </row>
    <row r="323" spans="1:7" ht="15">
      <c r="A323" s="83" t="s">
        <v>1053</v>
      </c>
      <c r="B323" s="83" t="s">
        <v>170</v>
      </c>
      <c r="C323" s="83" t="s">
        <v>187</v>
      </c>
      <c r="D323" s="83" t="s">
        <v>187</v>
      </c>
      <c r="F323" s="43"/>
      <c r="G323" s="43"/>
    </row>
    <row r="324" spans="1:7" ht="15">
      <c r="A324" s="83" t="s">
        <v>1054</v>
      </c>
      <c r="B324" s="83" t="s">
        <v>171</v>
      </c>
      <c r="C324" s="83" t="s">
        <v>187</v>
      </c>
      <c r="D324" s="83" t="s">
        <v>187</v>
      </c>
      <c r="F324" s="43"/>
      <c r="G324" s="43"/>
    </row>
    <row r="325" spans="1:7" ht="15">
      <c r="A325" s="83" t="s">
        <v>1055</v>
      </c>
      <c r="B325" s="83" t="s">
        <v>172</v>
      </c>
      <c r="C325" s="83" t="s">
        <v>187</v>
      </c>
      <c r="D325" s="83" t="s">
        <v>187</v>
      </c>
      <c r="F325" s="43"/>
      <c r="G325" s="43"/>
    </row>
    <row r="326" spans="1:7" ht="15">
      <c r="A326" s="83" t="s">
        <v>1056</v>
      </c>
      <c r="B326" s="83" t="s">
        <v>173</v>
      </c>
      <c r="C326" s="83" t="s">
        <v>187</v>
      </c>
      <c r="D326" s="83" t="s">
        <v>187</v>
      </c>
      <c r="F326" s="43"/>
      <c r="G326" s="43"/>
    </row>
    <row r="327" spans="1:7" ht="15">
      <c r="A327" s="83" t="s">
        <v>1057</v>
      </c>
      <c r="B327" s="83" t="s">
        <v>174</v>
      </c>
      <c r="C327" s="83" t="s">
        <v>187</v>
      </c>
      <c r="D327" s="83" t="s">
        <v>187</v>
      </c>
      <c r="F327" s="43"/>
      <c r="G327" s="43"/>
    </row>
    <row r="328" spans="1:7" ht="15">
      <c r="A328" s="83" t="s">
        <v>1058</v>
      </c>
      <c r="B328" s="83" t="s">
        <v>175</v>
      </c>
      <c r="C328" s="83" t="s">
        <v>187</v>
      </c>
      <c r="D328" s="83" t="s">
        <v>187</v>
      </c>
      <c r="F328" s="43"/>
      <c r="G328" s="43"/>
    </row>
    <row r="329" spans="1:7" ht="15">
      <c r="A329" s="83" t="s">
        <v>1059</v>
      </c>
      <c r="B329" s="83" t="s">
        <v>169</v>
      </c>
      <c r="C329" s="83" t="s">
        <v>187</v>
      </c>
      <c r="D329" s="83" t="s">
        <v>187</v>
      </c>
      <c r="F329" s="43"/>
      <c r="G329" s="43"/>
    </row>
    <row r="330" spans="1:7" ht="15">
      <c r="A330" s="83" t="s">
        <v>1060</v>
      </c>
      <c r="B330" s="52" t="s">
        <v>1</v>
      </c>
      <c r="C330" s="83" t="s">
        <v>187</v>
      </c>
      <c r="D330" s="83" t="s">
        <v>187</v>
      </c>
      <c r="F330" s="53">
        <f>SUM(F322:F329)</f>
        <v>0</v>
      </c>
      <c r="G330" s="53">
        <f>SUM(G322:G329)</f>
        <v>0</v>
      </c>
    </row>
    <row r="331" spans="1:7" ht="15" outlineLevel="1">
      <c r="A331" s="83" t="s">
        <v>1061</v>
      </c>
      <c r="B331" s="63" t="s">
        <v>176</v>
      </c>
      <c r="F331" s="43"/>
      <c r="G331" s="43"/>
    </row>
    <row r="332" spans="1:7" ht="15" outlineLevel="1">
      <c r="A332" s="83" t="s">
        <v>1062</v>
      </c>
      <c r="B332" s="63" t="s">
        <v>177</v>
      </c>
      <c r="F332" s="43"/>
      <c r="G332" s="43"/>
    </row>
    <row r="333" spans="1:7" ht="15" outlineLevel="1">
      <c r="A333" s="83" t="s">
        <v>1063</v>
      </c>
      <c r="B333" s="63" t="s">
        <v>178</v>
      </c>
      <c r="F333" s="43"/>
      <c r="G333" s="43"/>
    </row>
    <row r="334" spans="1:7" ht="15" outlineLevel="1">
      <c r="A334" s="83" t="s">
        <v>1064</v>
      </c>
      <c r="B334" s="63" t="s">
        <v>179</v>
      </c>
      <c r="F334" s="43"/>
      <c r="G334" s="43"/>
    </row>
    <row r="335" spans="1:7" ht="15" outlineLevel="1">
      <c r="A335" s="83" t="s">
        <v>1065</v>
      </c>
      <c r="B335" s="63" t="s">
        <v>180</v>
      </c>
      <c r="F335" s="43"/>
      <c r="G335" s="43"/>
    </row>
    <row r="336" spans="1:7" ht="15" outlineLevel="1">
      <c r="A336" s="83" t="s">
        <v>1066</v>
      </c>
      <c r="B336" s="63" t="s">
        <v>181</v>
      </c>
      <c r="F336" s="43"/>
      <c r="G336" s="43"/>
    </row>
    <row r="337" spans="1:7" ht="15" outlineLevel="1">
      <c r="A337" s="83" t="s">
        <v>1067</v>
      </c>
      <c r="B337" s="63"/>
      <c r="F337" s="43"/>
      <c r="G337" s="43"/>
    </row>
    <row r="338" spans="1:7" ht="15" outlineLevel="1">
      <c r="A338" s="83" t="s">
        <v>1068</v>
      </c>
      <c r="B338" s="63"/>
      <c r="F338" s="43"/>
      <c r="G338" s="43"/>
    </row>
    <row r="339" spans="1:7" ht="15" outlineLevel="1">
      <c r="A339" s="83" t="s">
        <v>1069</v>
      </c>
      <c r="B339" s="63"/>
      <c r="F339" s="43"/>
      <c r="G339" s="53"/>
    </row>
    <row r="340" spans="1:7" ht="15" customHeight="1">
      <c r="A340" s="54"/>
      <c r="B340" s="56" t="s">
        <v>1114</v>
      </c>
      <c r="C340" s="54" t="s">
        <v>137</v>
      </c>
      <c r="D340" s="54"/>
      <c r="E340" s="54"/>
      <c r="F340" s="54"/>
      <c r="G340" s="55"/>
    </row>
    <row r="341" spans="1:7" ht="15">
      <c r="A341" s="83" t="s">
        <v>1070</v>
      </c>
      <c r="B341" s="79" t="s">
        <v>29</v>
      </c>
      <c r="C341" s="87">
        <v>0.1524830775259616</v>
      </c>
      <c r="G341" s="83"/>
    </row>
    <row r="342" spans="1:7" ht="15">
      <c r="A342" s="83" t="s">
        <v>1071</v>
      </c>
      <c r="B342" s="79" t="s">
        <v>30</v>
      </c>
      <c r="C342" s="87">
        <v>0.03570117285673972</v>
      </c>
      <c r="G342" s="83"/>
    </row>
    <row r="343" spans="1:7" ht="15">
      <c r="A343" s="83" t="s">
        <v>1072</v>
      </c>
      <c r="B343" s="79" t="s">
        <v>138</v>
      </c>
      <c r="C343" s="87">
        <v>0</v>
      </c>
      <c r="G343" s="83"/>
    </row>
    <row r="344" spans="1:7" ht="15">
      <c r="A344" s="83" t="s">
        <v>1073</v>
      </c>
      <c r="B344" s="79" t="s">
        <v>31</v>
      </c>
      <c r="C344" s="87">
        <v>0</v>
      </c>
      <c r="G344" s="83"/>
    </row>
    <row r="345" spans="1:7" ht="15">
      <c r="A345" s="83" t="s">
        <v>1074</v>
      </c>
      <c r="B345" s="79" t="s">
        <v>75</v>
      </c>
      <c r="C345" s="87">
        <v>0.07446604861565184</v>
      </c>
      <c r="G345" s="83"/>
    </row>
    <row r="346" spans="1:7" ht="15">
      <c r="A346" s="83" t="s">
        <v>1075</v>
      </c>
      <c r="B346" s="79" t="s">
        <v>127</v>
      </c>
      <c r="C346" s="87">
        <v>0.17012333191144588</v>
      </c>
      <c r="G346" s="83"/>
    </row>
    <row r="347" spans="1:7" ht="15">
      <c r="A347" s="83" t="s">
        <v>1076</v>
      </c>
      <c r="B347" s="79" t="s">
        <v>210</v>
      </c>
      <c r="C347" s="87">
        <v>0.0015082328647332206</v>
      </c>
      <c r="G347" s="83"/>
    </row>
    <row r="348" spans="1:7" ht="15">
      <c r="A348" s="83" t="s">
        <v>1077</v>
      </c>
      <c r="B348" s="79" t="s">
        <v>32</v>
      </c>
      <c r="C348" s="87">
        <v>0.27820837042330165</v>
      </c>
      <c r="G348" s="83"/>
    </row>
    <row r="349" spans="1:7" ht="15">
      <c r="A349" s="83" t="s">
        <v>1078</v>
      </c>
      <c r="B349" s="79" t="s">
        <v>211</v>
      </c>
      <c r="C349" s="87">
        <v>0.2375545954266063</v>
      </c>
      <c r="G349" s="83"/>
    </row>
    <row r="350" spans="1:7" ht="15">
      <c r="A350" s="83" t="s">
        <v>1079</v>
      </c>
      <c r="B350" s="79" t="s">
        <v>2</v>
      </c>
      <c r="C350" s="87">
        <v>0.04995517037555973</v>
      </c>
      <c r="G350" s="83"/>
    </row>
    <row r="351" spans="1:7" ht="15" outlineLevel="1">
      <c r="A351" s="83" t="s">
        <v>1080</v>
      </c>
      <c r="B351" s="63" t="s">
        <v>159</v>
      </c>
      <c r="G351" s="83"/>
    </row>
    <row r="352" spans="1:7" ht="15" outlineLevel="1">
      <c r="A352" s="83" t="s">
        <v>1081</v>
      </c>
      <c r="B352" s="63" t="s">
        <v>154</v>
      </c>
      <c r="G352" s="83"/>
    </row>
    <row r="353" spans="1:7" ht="15" outlineLevel="1">
      <c r="A353" s="83" t="s">
        <v>1082</v>
      </c>
      <c r="B353" s="63" t="s">
        <v>154</v>
      </c>
      <c r="G353" s="83"/>
    </row>
    <row r="354" spans="1:7" ht="15" outlineLevel="1">
      <c r="A354" s="83" t="s">
        <v>1083</v>
      </c>
      <c r="B354" s="63" t="s">
        <v>154</v>
      </c>
      <c r="G354" s="83"/>
    </row>
    <row r="355" spans="1:7" ht="15" outlineLevel="1">
      <c r="A355" s="83" t="s">
        <v>1084</v>
      </c>
      <c r="B355" s="63" t="s">
        <v>154</v>
      </c>
      <c r="G355" s="83"/>
    </row>
    <row r="356" spans="1:7" ht="15" outlineLevel="1">
      <c r="A356" s="83" t="s">
        <v>1085</v>
      </c>
      <c r="B356" s="63" t="s">
        <v>154</v>
      </c>
      <c r="G356" s="83"/>
    </row>
    <row r="357" spans="1:7" ht="15" outlineLevel="1">
      <c r="A357" s="83" t="s">
        <v>1086</v>
      </c>
      <c r="B357" s="63" t="s">
        <v>154</v>
      </c>
      <c r="G357" s="83"/>
    </row>
    <row r="358" spans="1:7" ht="15" outlineLevel="1">
      <c r="A358" s="83" t="s">
        <v>1087</v>
      </c>
      <c r="B358" s="63" t="s">
        <v>154</v>
      </c>
      <c r="G358" s="83"/>
    </row>
    <row r="359" spans="1:7" ht="15" outlineLevel="1">
      <c r="A359" s="83" t="s">
        <v>1088</v>
      </c>
      <c r="B359" s="63" t="s">
        <v>154</v>
      </c>
      <c r="G359" s="83"/>
    </row>
    <row r="360" spans="1:7" ht="15" outlineLevel="1">
      <c r="A360" s="83" t="s">
        <v>1089</v>
      </c>
      <c r="B360" s="63" t="s">
        <v>154</v>
      </c>
      <c r="G360" s="83"/>
    </row>
    <row r="361" spans="1:7" ht="15" outlineLevel="1">
      <c r="A361" s="83" t="s">
        <v>1090</v>
      </c>
      <c r="B361" s="63" t="s">
        <v>154</v>
      </c>
      <c r="G361" s="83"/>
    </row>
    <row r="362" spans="1:2" ht="15" outlineLevel="1">
      <c r="A362" s="83" t="s">
        <v>1091</v>
      </c>
      <c r="B362" s="63" t="s">
        <v>154</v>
      </c>
    </row>
    <row r="363" spans="1:2" ht="15" outlineLevel="1">
      <c r="A363" s="83" t="s">
        <v>1092</v>
      </c>
      <c r="B363" s="63" t="s">
        <v>154</v>
      </c>
    </row>
    <row r="364" spans="1:2" ht="15" outlineLevel="1">
      <c r="A364" s="83" t="s">
        <v>1093</v>
      </c>
      <c r="B364" s="63" t="s">
        <v>154</v>
      </c>
    </row>
    <row r="365" spans="1:2" ht="15" outlineLevel="1">
      <c r="A365" s="83" t="s">
        <v>1094</v>
      </c>
      <c r="B365" s="63" t="s">
        <v>154</v>
      </c>
    </row>
    <row r="366" spans="1:2" ht="15" outlineLevel="1">
      <c r="A366" s="83" t="s">
        <v>1095</v>
      </c>
      <c r="B366" s="63" t="s">
        <v>154</v>
      </c>
    </row>
    <row r="367" spans="1:2" ht="15" outlineLevel="1">
      <c r="A367" s="83" t="s">
        <v>1096</v>
      </c>
      <c r="B367" s="63" t="s">
        <v>154</v>
      </c>
    </row>
  </sheetData>
  <sheetProtection password="EFC3" sheet="1" objects="1" scenarios="1"/>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showGridLines="0" zoomScale="70" zoomScaleNormal="70" zoomScalePageLayoutView="0" workbookViewId="0" topLeftCell="A1">
      <selection activeCell="H3" sqref="H3"/>
    </sheetView>
  </sheetViews>
  <sheetFormatPr defaultColWidth="11.421875" defaultRowHeight="15" outlineLevelRow="1"/>
  <cols>
    <col min="1" max="1" width="16.28125" style="77" customWidth="1"/>
    <col min="2" max="2" width="89.8515625" style="83" bestFit="1" customWidth="1"/>
    <col min="3" max="3" width="134.7109375" style="80" customWidth="1"/>
    <col min="4" max="13" width="11.421875" style="80" customWidth="1"/>
    <col min="14" max="16384" width="11.421875" style="77" customWidth="1"/>
  </cols>
  <sheetData>
    <row r="1" spans="1:3" ht="31.5">
      <c r="A1" s="14" t="s">
        <v>255</v>
      </c>
      <c r="B1" s="14"/>
      <c r="C1" s="48"/>
    </row>
    <row r="2" spans="2:3" ht="15">
      <c r="B2" s="48"/>
      <c r="C2" s="48"/>
    </row>
    <row r="3" spans="1:3" ht="15">
      <c r="A3" s="72" t="s">
        <v>65</v>
      </c>
      <c r="B3" s="36"/>
      <c r="C3" s="48"/>
    </row>
    <row r="4" ht="15">
      <c r="C4" s="48"/>
    </row>
    <row r="5" spans="1:3" ht="37.5">
      <c r="A5" s="13" t="s">
        <v>224</v>
      </c>
      <c r="B5" s="13" t="s">
        <v>1144</v>
      </c>
      <c r="C5" s="12" t="s">
        <v>63</v>
      </c>
    </row>
    <row r="6" spans="1:3" ht="15">
      <c r="A6" s="82" t="s">
        <v>1115</v>
      </c>
      <c r="B6" s="41" t="s">
        <v>241</v>
      </c>
      <c r="C6" s="83" t="s">
        <v>1185</v>
      </c>
    </row>
    <row r="7" spans="1:3" ht="15">
      <c r="A7" s="82" t="s">
        <v>1116</v>
      </c>
      <c r="B7" s="41" t="s">
        <v>242</v>
      </c>
      <c r="C7" s="83" t="s">
        <v>1186</v>
      </c>
    </row>
    <row r="8" spans="1:3" ht="15">
      <c r="A8" s="82" t="s">
        <v>1117</v>
      </c>
      <c r="B8" s="41" t="s">
        <v>243</v>
      </c>
      <c r="C8" s="83" t="s">
        <v>1186</v>
      </c>
    </row>
    <row r="9" spans="1:3" ht="15">
      <c r="A9" s="82" t="s">
        <v>1118</v>
      </c>
      <c r="B9" s="41" t="s">
        <v>64</v>
      </c>
      <c r="C9" s="83" t="s">
        <v>1187</v>
      </c>
    </row>
    <row r="10" spans="1:3" ht="44.25" customHeight="1">
      <c r="A10" s="82" t="s">
        <v>1119</v>
      </c>
      <c r="B10" s="41" t="s">
        <v>251</v>
      </c>
      <c r="C10" s="83" t="s">
        <v>1188</v>
      </c>
    </row>
    <row r="11" spans="1:3" ht="54.75" customHeight="1">
      <c r="A11" s="82" t="s">
        <v>1120</v>
      </c>
      <c r="B11" s="41" t="s">
        <v>252</v>
      </c>
      <c r="C11" s="83" t="s">
        <v>1189</v>
      </c>
    </row>
    <row r="12" spans="1:3" ht="30">
      <c r="A12" s="82" t="s">
        <v>1121</v>
      </c>
      <c r="B12" s="41" t="s">
        <v>245</v>
      </c>
      <c r="C12" s="83" t="s">
        <v>1190</v>
      </c>
    </row>
    <row r="13" spans="1:3" ht="15">
      <c r="A13" s="82" t="s">
        <v>1122</v>
      </c>
      <c r="B13" s="41" t="s">
        <v>261</v>
      </c>
      <c r="C13" s="83"/>
    </row>
    <row r="14" spans="1:3" ht="30">
      <c r="A14" s="82" t="s">
        <v>1123</v>
      </c>
      <c r="B14" s="41" t="s">
        <v>262</v>
      </c>
      <c r="C14" s="83"/>
    </row>
    <row r="15" spans="1:3" ht="15">
      <c r="A15" s="82" t="s">
        <v>1124</v>
      </c>
      <c r="B15" s="41" t="s">
        <v>244</v>
      </c>
      <c r="C15" s="83" t="s">
        <v>1191</v>
      </c>
    </row>
    <row r="16" spans="1:3" ht="30">
      <c r="A16" s="82" t="s">
        <v>1125</v>
      </c>
      <c r="B16" s="8" t="s">
        <v>263</v>
      </c>
      <c r="C16" s="83" t="s">
        <v>1192</v>
      </c>
    </row>
    <row r="17" spans="1:3" ht="30" customHeight="1">
      <c r="A17" s="82" t="s">
        <v>1126</v>
      </c>
      <c r="B17" s="8" t="s">
        <v>153</v>
      </c>
      <c r="C17" s="83" t="s">
        <v>186</v>
      </c>
    </row>
    <row r="18" spans="1:3" ht="15">
      <c r="A18" s="82" t="s">
        <v>1127</v>
      </c>
      <c r="B18" s="8" t="s">
        <v>150</v>
      </c>
      <c r="C18" s="83" t="s">
        <v>1193</v>
      </c>
    </row>
    <row r="19" spans="1:3" ht="15" outlineLevel="1">
      <c r="A19" s="82" t="s">
        <v>1128</v>
      </c>
      <c r="B19" s="8" t="s">
        <v>1147</v>
      </c>
      <c r="C19" s="83"/>
    </row>
    <row r="20" spans="1:3" ht="15" outlineLevel="1">
      <c r="A20" s="82" t="s">
        <v>1129</v>
      </c>
      <c r="B20" s="81"/>
      <c r="C20" s="83"/>
    </row>
    <row r="21" spans="1:3" ht="15" outlineLevel="1">
      <c r="A21" s="82" t="s">
        <v>1130</v>
      </c>
      <c r="B21" s="81"/>
      <c r="C21" s="83"/>
    </row>
    <row r="22" spans="1:3" ht="15" outlineLevel="1">
      <c r="A22" s="82" t="s">
        <v>1131</v>
      </c>
      <c r="B22" s="81"/>
      <c r="C22" s="83"/>
    </row>
    <row r="23" spans="1:3" ht="15" outlineLevel="1">
      <c r="A23" s="82" t="s">
        <v>1132</v>
      </c>
      <c r="B23" s="81"/>
      <c r="C23" s="83"/>
    </row>
    <row r="24" spans="1:3" ht="18.75">
      <c r="A24" s="13"/>
      <c r="B24" s="13" t="s">
        <v>1145</v>
      </c>
      <c r="C24" s="12" t="s">
        <v>162</v>
      </c>
    </row>
    <row r="25" spans="1:3" ht="15">
      <c r="A25" s="82" t="s">
        <v>1133</v>
      </c>
      <c r="B25" s="8" t="s">
        <v>163</v>
      </c>
      <c r="C25" s="83" t="s">
        <v>185</v>
      </c>
    </row>
    <row r="26" spans="1:3" ht="15">
      <c r="A26" s="82" t="s">
        <v>1134</v>
      </c>
      <c r="B26" s="8" t="s">
        <v>164</v>
      </c>
      <c r="C26" s="83" t="s">
        <v>186</v>
      </c>
    </row>
    <row r="27" spans="1:3" ht="15">
      <c r="A27" s="82" t="s">
        <v>1135</v>
      </c>
      <c r="B27" s="8" t="s">
        <v>165</v>
      </c>
      <c r="C27" s="83" t="s">
        <v>187</v>
      </c>
    </row>
    <row r="28" spans="1:3" ht="15" outlineLevel="1">
      <c r="A28" s="82" t="s">
        <v>1133</v>
      </c>
      <c r="B28" s="79"/>
      <c r="C28" s="83"/>
    </row>
    <row r="29" spans="1:3" ht="15" outlineLevel="1">
      <c r="A29" s="82" t="s">
        <v>1136</v>
      </c>
      <c r="B29" s="79"/>
      <c r="C29" s="83"/>
    </row>
    <row r="30" spans="1:3" ht="15" outlineLevel="1">
      <c r="A30" s="82" t="s">
        <v>1137</v>
      </c>
      <c r="B30" s="8"/>
      <c r="C30" s="83"/>
    </row>
    <row r="31" spans="1:3" ht="18.75">
      <c r="A31" s="13"/>
      <c r="B31" s="13" t="s">
        <v>1146</v>
      </c>
      <c r="C31" s="12" t="s">
        <v>63</v>
      </c>
    </row>
    <row r="32" spans="1:3" ht="15">
      <c r="A32" s="82" t="s">
        <v>1138</v>
      </c>
      <c r="B32" s="41"/>
      <c r="C32" s="83"/>
    </row>
    <row r="33" spans="1:2" ht="15">
      <c r="A33" s="82" t="s">
        <v>1139</v>
      </c>
      <c r="B33" s="79"/>
    </row>
    <row r="34" spans="1:2" ht="15">
      <c r="A34" s="82" t="s">
        <v>1140</v>
      </c>
      <c r="B34" s="79"/>
    </row>
    <row r="35" spans="1:2" ht="15">
      <c r="A35" s="82" t="s">
        <v>1141</v>
      </c>
      <c r="B35" s="79"/>
    </row>
    <row r="36" spans="1:2" ht="15">
      <c r="A36" s="82" t="s">
        <v>1142</v>
      </c>
      <c r="B36" s="79"/>
    </row>
    <row r="37" spans="1:2" ht="15">
      <c r="A37" s="82" t="s">
        <v>1143</v>
      </c>
      <c r="B37" s="79"/>
    </row>
    <row r="38" ht="15">
      <c r="B38" s="79"/>
    </row>
    <row r="39" ht="15">
      <c r="B39" s="79"/>
    </row>
    <row r="40" ht="15">
      <c r="B40" s="79"/>
    </row>
    <row r="41" ht="15">
      <c r="B41" s="79"/>
    </row>
    <row r="42" ht="15">
      <c r="B42" s="79"/>
    </row>
    <row r="43" ht="15">
      <c r="B43" s="79"/>
    </row>
    <row r="44" ht="15">
      <c r="B44" s="79"/>
    </row>
    <row r="45" ht="15">
      <c r="B45" s="79"/>
    </row>
    <row r="46" ht="15">
      <c r="B46" s="79"/>
    </row>
    <row r="47" ht="15">
      <c r="B47" s="79"/>
    </row>
    <row r="48" ht="15">
      <c r="B48" s="79"/>
    </row>
    <row r="49" ht="15">
      <c r="B49" s="79"/>
    </row>
    <row r="50" ht="15">
      <c r="B50" s="79"/>
    </row>
    <row r="51" ht="15">
      <c r="B51" s="79"/>
    </row>
    <row r="52" ht="15">
      <c r="B52" s="79"/>
    </row>
    <row r="53" ht="15">
      <c r="B53" s="79"/>
    </row>
    <row r="54" ht="15">
      <c r="B54" s="79"/>
    </row>
    <row r="55" ht="15">
      <c r="B55" s="79"/>
    </row>
    <row r="56" ht="15">
      <c r="B56" s="79"/>
    </row>
    <row r="57" ht="15">
      <c r="B57" s="79"/>
    </row>
    <row r="58" ht="15">
      <c r="B58" s="79"/>
    </row>
    <row r="59" ht="15">
      <c r="B59" s="79"/>
    </row>
    <row r="60" ht="15">
      <c r="B60" s="79"/>
    </row>
    <row r="61" ht="15">
      <c r="B61" s="79"/>
    </row>
    <row r="62" ht="15">
      <c r="B62" s="79"/>
    </row>
    <row r="63" ht="15">
      <c r="B63" s="79"/>
    </row>
    <row r="64" ht="15">
      <c r="B64" s="79"/>
    </row>
    <row r="65" ht="15">
      <c r="B65" s="79"/>
    </row>
    <row r="66" ht="15">
      <c r="B66" s="79"/>
    </row>
    <row r="67" ht="15">
      <c r="B67" s="79"/>
    </row>
    <row r="68" ht="15">
      <c r="B68" s="79"/>
    </row>
    <row r="69" ht="15">
      <c r="B69" s="79"/>
    </row>
    <row r="70" ht="15">
      <c r="B70" s="79"/>
    </row>
    <row r="71" ht="15">
      <c r="B71" s="79"/>
    </row>
    <row r="72" ht="15">
      <c r="B72" s="79"/>
    </row>
    <row r="73" ht="15">
      <c r="B73" s="79"/>
    </row>
    <row r="74" ht="15">
      <c r="B74" s="79"/>
    </row>
    <row r="75" ht="15">
      <c r="B75" s="79"/>
    </row>
    <row r="76" ht="15">
      <c r="B76" s="79"/>
    </row>
    <row r="77" ht="15">
      <c r="B77" s="79"/>
    </row>
    <row r="78" ht="15">
      <c r="B78" s="79"/>
    </row>
    <row r="79" ht="15">
      <c r="B79" s="79"/>
    </row>
    <row r="80" ht="15">
      <c r="B80" s="79"/>
    </row>
    <row r="81" ht="15">
      <c r="B81" s="79"/>
    </row>
    <row r="82" ht="15">
      <c r="B82" s="79"/>
    </row>
    <row r="83" ht="15">
      <c r="B83" s="48"/>
    </row>
    <row r="84" ht="15">
      <c r="B84" s="48"/>
    </row>
    <row r="85" ht="15">
      <c r="B85" s="48"/>
    </row>
    <row r="86" ht="15">
      <c r="B86" s="48"/>
    </row>
    <row r="87" ht="15">
      <c r="B87" s="48"/>
    </row>
    <row r="88" ht="15">
      <c r="B88" s="48"/>
    </row>
    <row r="89" ht="15">
      <c r="B89" s="48"/>
    </row>
    <row r="90" ht="15">
      <c r="B90" s="48"/>
    </row>
    <row r="91" ht="15">
      <c r="B91" s="48"/>
    </row>
    <row r="92" ht="15">
      <c r="B92" s="48"/>
    </row>
    <row r="93" ht="15">
      <c r="B93" s="79"/>
    </row>
    <row r="94" ht="15">
      <c r="B94" s="79"/>
    </row>
    <row r="95" ht="15">
      <c r="B95" s="79"/>
    </row>
    <row r="96" ht="15">
      <c r="B96" s="79"/>
    </row>
    <row r="97" ht="15">
      <c r="B97" s="79"/>
    </row>
    <row r="98" ht="15">
      <c r="B98" s="79"/>
    </row>
    <row r="99" ht="15">
      <c r="B99" s="79"/>
    </row>
    <row r="100" ht="15">
      <c r="B100" s="79"/>
    </row>
    <row r="101" ht="15">
      <c r="B101" s="4"/>
    </row>
    <row r="102" ht="15">
      <c r="B102" s="79"/>
    </row>
    <row r="103" ht="15">
      <c r="B103" s="79"/>
    </row>
    <row r="104" ht="15">
      <c r="B104" s="79"/>
    </row>
    <row r="105" ht="15">
      <c r="B105" s="79"/>
    </row>
    <row r="106" ht="15">
      <c r="B106" s="79"/>
    </row>
    <row r="107" ht="15">
      <c r="B107" s="79"/>
    </row>
    <row r="108" ht="15">
      <c r="B108" s="79"/>
    </row>
    <row r="109" ht="15">
      <c r="B109" s="79"/>
    </row>
    <row r="110" ht="15">
      <c r="B110" s="79"/>
    </row>
    <row r="111" ht="15">
      <c r="B111" s="79"/>
    </row>
    <row r="112" ht="15">
      <c r="B112" s="79"/>
    </row>
    <row r="113" ht="15">
      <c r="B113" s="79"/>
    </row>
    <row r="114" ht="15">
      <c r="B114" s="79"/>
    </row>
    <row r="115" ht="15">
      <c r="B115" s="79"/>
    </row>
    <row r="116" ht="15">
      <c r="B116" s="79"/>
    </row>
    <row r="117" ht="15">
      <c r="B117" s="79"/>
    </row>
    <row r="118" ht="15">
      <c r="B118" s="79"/>
    </row>
    <row r="120" ht="15">
      <c r="B120" s="79"/>
    </row>
    <row r="121" ht="15">
      <c r="B121" s="79"/>
    </row>
    <row r="122" ht="15">
      <c r="B122" s="79"/>
    </row>
    <row r="127" ht="15">
      <c r="B127" s="2"/>
    </row>
    <row r="128" ht="15">
      <c r="B128" s="3"/>
    </row>
    <row r="134" ht="15">
      <c r="B134" s="8"/>
    </row>
    <row r="135" ht="15">
      <c r="B135" s="79"/>
    </row>
    <row r="137" ht="15">
      <c r="B137" s="79"/>
    </row>
    <row r="138" ht="15">
      <c r="B138" s="79"/>
    </row>
    <row r="139" ht="15">
      <c r="B139" s="79"/>
    </row>
    <row r="140" ht="15">
      <c r="B140" s="79"/>
    </row>
    <row r="141" ht="15">
      <c r="B141" s="79"/>
    </row>
    <row r="142" ht="15">
      <c r="B142" s="79"/>
    </row>
    <row r="143" ht="15">
      <c r="B143" s="79"/>
    </row>
    <row r="144" ht="15">
      <c r="B144" s="79"/>
    </row>
    <row r="145" ht="15">
      <c r="B145" s="79"/>
    </row>
    <row r="146" ht="15">
      <c r="B146" s="79"/>
    </row>
    <row r="147" ht="15">
      <c r="B147" s="79"/>
    </row>
    <row r="148" ht="15">
      <c r="B148" s="79"/>
    </row>
    <row r="245" ht="15">
      <c r="B245" s="41"/>
    </row>
    <row r="246" ht="15">
      <c r="B246" s="79"/>
    </row>
    <row r="247" ht="15">
      <c r="B247" s="79"/>
    </row>
    <row r="250" ht="15">
      <c r="B250" s="79"/>
    </row>
    <row r="266" ht="15">
      <c r="B266" s="41"/>
    </row>
    <row r="296" ht="15">
      <c r="B296" s="2"/>
    </row>
    <row r="297" ht="15">
      <c r="B297" s="79"/>
    </row>
    <row r="299" ht="15">
      <c r="B299" s="79"/>
    </row>
    <row r="300" ht="15">
      <c r="B300" s="79"/>
    </row>
    <row r="301" ht="15">
      <c r="B301" s="79"/>
    </row>
    <row r="302" ht="15">
      <c r="B302" s="79"/>
    </row>
    <row r="303" ht="15">
      <c r="B303" s="79"/>
    </row>
    <row r="304" ht="15">
      <c r="B304" s="79"/>
    </row>
    <row r="305" ht="15">
      <c r="B305" s="79"/>
    </row>
    <row r="306" ht="15">
      <c r="B306" s="79"/>
    </row>
    <row r="307" ht="15">
      <c r="B307" s="79"/>
    </row>
    <row r="308" ht="15">
      <c r="B308" s="79"/>
    </row>
    <row r="309" ht="15">
      <c r="B309" s="79"/>
    </row>
    <row r="310" ht="15">
      <c r="B310" s="79"/>
    </row>
    <row r="322" ht="15">
      <c r="B322" s="79"/>
    </row>
    <row r="323" ht="15">
      <c r="B323" s="79"/>
    </row>
    <row r="324" ht="15">
      <c r="B324" s="79"/>
    </row>
    <row r="325" ht="15">
      <c r="B325" s="79"/>
    </row>
    <row r="326" ht="15">
      <c r="B326" s="79"/>
    </row>
    <row r="327" ht="15">
      <c r="B327" s="79"/>
    </row>
    <row r="328" ht="15">
      <c r="B328" s="79"/>
    </row>
    <row r="329" ht="15">
      <c r="B329" s="79"/>
    </row>
    <row r="330" ht="15">
      <c r="B330" s="79"/>
    </row>
    <row r="332" ht="15">
      <c r="B332" s="79"/>
    </row>
    <row r="333" ht="15">
      <c r="B333" s="79"/>
    </row>
    <row r="334" ht="15">
      <c r="B334" s="79"/>
    </row>
    <row r="335" ht="15">
      <c r="B335" s="79"/>
    </row>
    <row r="336" ht="15">
      <c r="B336" s="79"/>
    </row>
    <row r="338" ht="15">
      <c r="B338" s="79"/>
    </row>
    <row r="341" ht="15">
      <c r="B341" s="79"/>
    </row>
    <row r="344" ht="15">
      <c r="B344" s="79"/>
    </row>
    <row r="345" ht="15">
      <c r="B345" s="79"/>
    </row>
    <row r="346" ht="15">
      <c r="B346" s="79"/>
    </row>
    <row r="347" ht="15">
      <c r="B347" s="79"/>
    </row>
    <row r="348" ht="15">
      <c r="B348" s="79"/>
    </row>
    <row r="349" ht="15">
      <c r="B349" s="79"/>
    </row>
    <row r="350" ht="15">
      <c r="B350" s="79"/>
    </row>
    <row r="351" ht="15">
      <c r="B351" s="79"/>
    </row>
    <row r="352" ht="15">
      <c r="B352" s="79"/>
    </row>
    <row r="353" ht="15">
      <c r="B353" s="79"/>
    </row>
    <row r="354" ht="15">
      <c r="B354" s="79"/>
    </row>
    <row r="355" ht="15">
      <c r="B355" s="79"/>
    </row>
    <row r="356" ht="15">
      <c r="B356" s="79"/>
    </row>
    <row r="357" ht="15">
      <c r="B357" s="79"/>
    </row>
    <row r="358" ht="15">
      <c r="B358" s="79"/>
    </row>
    <row r="359" ht="15">
      <c r="B359" s="79"/>
    </row>
    <row r="360" ht="15">
      <c r="B360" s="79"/>
    </row>
    <row r="361" ht="15">
      <c r="B361" s="79"/>
    </row>
    <row r="362" ht="15">
      <c r="B362" s="79"/>
    </row>
    <row r="366" ht="15">
      <c r="B366" s="2"/>
    </row>
    <row r="383" ht="15">
      <c r="B383" s="9"/>
    </row>
  </sheetData>
  <sheetProtection password="EFC3" sheet="1" objects="1" scenarios="1"/>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showGridLines="0" zoomScale="70" zoomScaleNormal="70" zoomScaleSheetLayoutView="90" zoomScalePageLayoutView="0" workbookViewId="0" topLeftCell="A1">
      <selection activeCell="S1" sqref="S1"/>
    </sheetView>
  </sheetViews>
  <sheetFormatPr defaultColWidth="9.140625" defaultRowHeight="15"/>
  <cols>
    <col min="1" max="1" width="242.00390625" style="80" customWidth="1"/>
    <col min="2" max="16384" width="9.140625" style="80" customWidth="1"/>
  </cols>
  <sheetData>
    <row r="1" ht="31.5">
      <c r="A1" s="14" t="s">
        <v>270</v>
      </c>
    </row>
    <row r="3" ht="15">
      <c r="A3" s="92"/>
    </row>
    <row r="4" ht="34.5">
      <c r="A4" s="93" t="s">
        <v>271</v>
      </c>
    </row>
    <row r="5" ht="34.5">
      <c r="A5" s="93" t="s">
        <v>272</v>
      </c>
    </row>
    <row r="6" ht="34.5">
      <c r="A6" s="93" t="s">
        <v>273</v>
      </c>
    </row>
    <row r="7" ht="17.25">
      <c r="A7" s="93"/>
    </row>
    <row r="8" ht="18.75">
      <c r="A8" s="94" t="s">
        <v>274</v>
      </c>
    </row>
    <row r="9" ht="34.5">
      <c r="A9" s="95" t="s">
        <v>275</v>
      </c>
    </row>
    <row r="10" ht="69">
      <c r="A10" s="96" t="s">
        <v>276</v>
      </c>
    </row>
    <row r="11" ht="34.5">
      <c r="A11" s="96" t="s">
        <v>277</v>
      </c>
    </row>
    <row r="12" ht="17.25">
      <c r="A12" s="96" t="s">
        <v>278</v>
      </c>
    </row>
    <row r="13" ht="17.25">
      <c r="A13" s="96" t="s">
        <v>279</v>
      </c>
    </row>
    <row r="14" ht="34.5">
      <c r="A14" s="96" t="s">
        <v>280</v>
      </c>
    </row>
    <row r="15" ht="17.25">
      <c r="A15" s="96"/>
    </row>
    <row r="16" ht="18.75">
      <c r="A16" s="94" t="s">
        <v>281</v>
      </c>
    </row>
    <row r="17" ht="17.25">
      <c r="A17" s="97" t="s">
        <v>282</v>
      </c>
    </row>
    <row r="18" ht="34.5">
      <c r="A18" s="98" t="s">
        <v>283</v>
      </c>
    </row>
    <row r="19" ht="34.5">
      <c r="A19" s="98" t="s">
        <v>284</v>
      </c>
    </row>
    <row r="20" ht="51.75">
      <c r="A20" s="98" t="s">
        <v>285</v>
      </c>
    </row>
    <row r="21" ht="86.25">
      <c r="A21" s="98" t="s">
        <v>286</v>
      </c>
    </row>
    <row r="22" ht="51.75">
      <c r="A22" s="98" t="s">
        <v>287</v>
      </c>
    </row>
    <row r="23" ht="34.5">
      <c r="A23" s="98" t="s">
        <v>288</v>
      </c>
    </row>
    <row r="24" ht="17.25">
      <c r="A24" s="98" t="s">
        <v>289</v>
      </c>
    </row>
    <row r="25" ht="17.25">
      <c r="A25" s="97" t="s">
        <v>290</v>
      </c>
    </row>
    <row r="26" ht="51.75">
      <c r="A26" s="99" t="s">
        <v>291</v>
      </c>
    </row>
    <row r="27" ht="17.25">
      <c r="A27" s="99" t="s">
        <v>292</v>
      </c>
    </row>
    <row r="28" ht="17.25">
      <c r="A28" s="97" t="s">
        <v>293</v>
      </c>
    </row>
    <row r="29" ht="34.5">
      <c r="A29" s="98" t="s">
        <v>294</v>
      </c>
    </row>
    <row r="30" ht="34.5">
      <c r="A30" s="98" t="s">
        <v>295</v>
      </c>
    </row>
    <row r="31" ht="34.5">
      <c r="A31" s="98" t="s">
        <v>296</v>
      </c>
    </row>
    <row r="32" ht="34.5">
      <c r="A32" s="98" t="s">
        <v>297</v>
      </c>
    </row>
    <row r="33" ht="17.25">
      <c r="A33" s="98"/>
    </row>
    <row r="34" ht="18.75">
      <c r="A34" s="94" t="s">
        <v>298</v>
      </c>
    </row>
    <row r="35" ht="17.25">
      <c r="A35" s="97" t="s">
        <v>299</v>
      </c>
    </row>
    <row r="36" ht="34.5">
      <c r="A36" s="98" t="s">
        <v>300</v>
      </c>
    </row>
    <row r="37" ht="34.5">
      <c r="A37" s="98" t="s">
        <v>301</v>
      </c>
    </row>
    <row r="38" ht="34.5">
      <c r="A38" s="98" t="s">
        <v>302</v>
      </c>
    </row>
    <row r="39" ht="17.25">
      <c r="A39" s="98" t="s">
        <v>303</v>
      </c>
    </row>
    <row r="40" ht="17.25">
      <c r="A40" s="98" t="s">
        <v>304</v>
      </c>
    </row>
    <row r="41" ht="17.25">
      <c r="A41" s="97" t="s">
        <v>305</v>
      </c>
    </row>
    <row r="42" ht="17.25">
      <c r="A42" s="98" t="s">
        <v>306</v>
      </c>
    </row>
    <row r="43" ht="17.25">
      <c r="A43" s="99" t="s">
        <v>307</v>
      </c>
    </row>
    <row r="44" ht="17.25">
      <c r="A44" s="97" t="s">
        <v>308</v>
      </c>
    </row>
    <row r="45" ht="34.5">
      <c r="A45" s="99" t="s">
        <v>309</v>
      </c>
    </row>
    <row r="46" ht="34.5">
      <c r="A46" s="98" t="s">
        <v>310</v>
      </c>
    </row>
    <row r="47" ht="34.5">
      <c r="A47" s="98" t="s">
        <v>311</v>
      </c>
    </row>
    <row r="48" ht="17.25">
      <c r="A48" s="98" t="s">
        <v>312</v>
      </c>
    </row>
    <row r="49" ht="17.25">
      <c r="A49" s="99" t="s">
        <v>313</v>
      </c>
    </row>
    <row r="50" ht="17.25">
      <c r="A50" s="97" t="s">
        <v>314</v>
      </c>
    </row>
    <row r="51" ht="34.5">
      <c r="A51" s="99" t="s">
        <v>315</v>
      </c>
    </row>
    <row r="52" ht="17.25">
      <c r="A52" s="98" t="s">
        <v>316</v>
      </c>
    </row>
    <row r="53" ht="34.5">
      <c r="A53" s="99" t="s">
        <v>317</v>
      </c>
    </row>
    <row r="54" ht="17.25">
      <c r="A54" s="97" t="s">
        <v>318</v>
      </c>
    </row>
    <row r="55" ht="17.25">
      <c r="A55" s="99" t="s">
        <v>319</v>
      </c>
    </row>
    <row r="56" ht="34.5">
      <c r="A56" s="98" t="s">
        <v>320</v>
      </c>
    </row>
    <row r="57" ht="17.25">
      <c r="A57" s="98" t="s">
        <v>321</v>
      </c>
    </row>
    <row r="58" ht="17.25">
      <c r="A58" s="98" t="s">
        <v>322</v>
      </c>
    </row>
    <row r="59" ht="17.25">
      <c r="A59" s="97" t="s">
        <v>323</v>
      </c>
    </row>
    <row r="60" ht="17.25">
      <c r="A60" s="98" t="s">
        <v>324</v>
      </c>
    </row>
    <row r="61" ht="17.25">
      <c r="A61" s="100"/>
    </row>
    <row r="62" ht="18.75">
      <c r="A62" s="94" t="s">
        <v>325</v>
      </c>
    </row>
    <row r="63" ht="17.25">
      <c r="A63" s="97" t="s">
        <v>326</v>
      </c>
    </row>
    <row r="64" ht="34.5">
      <c r="A64" s="98" t="s">
        <v>327</v>
      </c>
    </row>
    <row r="65" ht="17.25">
      <c r="A65" s="98" t="s">
        <v>328</v>
      </c>
    </row>
    <row r="66" ht="34.5">
      <c r="A66" s="96" t="s">
        <v>329</v>
      </c>
    </row>
    <row r="67" ht="34.5">
      <c r="A67" s="96" t="s">
        <v>330</v>
      </c>
    </row>
    <row r="68" ht="34.5">
      <c r="A68" s="96" t="s">
        <v>331</v>
      </c>
    </row>
    <row r="69" ht="17.25">
      <c r="A69" s="101" t="s">
        <v>332</v>
      </c>
    </row>
    <row r="70" ht="51.75">
      <c r="A70" s="96" t="s">
        <v>333</v>
      </c>
    </row>
    <row r="71" ht="17.25">
      <c r="A71" s="96" t="s">
        <v>334</v>
      </c>
    </row>
    <row r="72" ht="17.25">
      <c r="A72" s="101" t="s">
        <v>335</v>
      </c>
    </row>
    <row r="73" ht="17.25">
      <c r="A73" s="96" t="s">
        <v>336</v>
      </c>
    </row>
    <row r="74" ht="17.25">
      <c r="A74" s="101" t="s">
        <v>337</v>
      </c>
    </row>
    <row r="75" ht="34.5">
      <c r="A75" s="96" t="s">
        <v>338</v>
      </c>
    </row>
    <row r="76" ht="17.25">
      <c r="A76" s="96" t="s">
        <v>339</v>
      </c>
    </row>
    <row r="77" ht="51.75">
      <c r="A77" s="96" t="s">
        <v>340</v>
      </c>
    </row>
    <row r="78" ht="17.25">
      <c r="A78" s="101" t="s">
        <v>341</v>
      </c>
    </row>
    <row r="79" ht="17.25">
      <c r="A79" s="95" t="s">
        <v>342</v>
      </c>
    </row>
    <row r="80" ht="17.25">
      <c r="A80" s="101" t="s">
        <v>343</v>
      </c>
    </row>
    <row r="81" ht="34.5">
      <c r="A81" s="96" t="s">
        <v>344</v>
      </c>
    </row>
    <row r="82" ht="34.5">
      <c r="A82" s="96" t="s">
        <v>345</v>
      </c>
    </row>
    <row r="83" ht="34.5">
      <c r="A83" s="96" t="s">
        <v>346</v>
      </c>
    </row>
    <row r="84" ht="34.5">
      <c r="A84" s="96" t="s">
        <v>347</v>
      </c>
    </row>
    <row r="85" ht="34.5">
      <c r="A85" s="96" t="s">
        <v>348</v>
      </c>
    </row>
    <row r="86" ht="17.25">
      <c r="A86" s="101" t="s">
        <v>349</v>
      </c>
    </row>
    <row r="87" ht="17.25">
      <c r="A87" s="96" t="s">
        <v>350</v>
      </c>
    </row>
    <row r="88" ht="34.5">
      <c r="A88" s="96" t="s">
        <v>351</v>
      </c>
    </row>
    <row r="89" ht="17.25">
      <c r="A89" s="101" t="s">
        <v>352</v>
      </c>
    </row>
    <row r="90" ht="34.5">
      <c r="A90" s="96" t="s">
        <v>353</v>
      </c>
    </row>
    <row r="91" ht="17.25">
      <c r="A91" s="101" t="s">
        <v>354</v>
      </c>
    </row>
    <row r="92" ht="17.25">
      <c r="A92" s="95" t="s">
        <v>355</v>
      </c>
    </row>
    <row r="93" ht="17.25">
      <c r="A93" s="96" t="s">
        <v>356</v>
      </c>
    </row>
    <row r="94" ht="17.25">
      <c r="A94" s="96"/>
    </row>
    <row r="95" ht="18.75">
      <c r="A95" s="94" t="s">
        <v>357</v>
      </c>
    </row>
    <row r="96" ht="34.5">
      <c r="A96" s="95" t="s">
        <v>358</v>
      </c>
    </row>
    <row r="97" ht="17.25">
      <c r="A97" s="95" t="s">
        <v>359</v>
      </c>
    </row>
    <row r="98" ht="17.25">
      <c r="A98" s="101" t="s">
        <v>360</v>
      </c>
    </row>
    <row r="99" ht="17.25">
      <c r="A99" s="93" t="s">
        <v>361</v>
      </c>
    </row>
    <row r="100" ht="17.25">
      <c r="A100" s="96" t="s">
        <v>362</v>
      </c>
    </row>
    <row r="101" ht="17.25">
      <c r="A101" s="96" t="s">
        <v>363</v>
      </c>
    </row>
    <row r="102" ht="17.25">
      <c r="A102" s="96" t="s">
        <v>364</v>
      </c>
    </row>
    <row r="103" ht="17.25">
      <c r="A103" s="96" t="s">
        <v>365</v>
      </c>
    </row>
    <row r="104" ht="34.5">
      <c r="A104" s="96" t="s">
        <v>366</v>
      </c>
    </row>
    <row r="105" ht="17.25">
      <c r="A105" s="93" t="s">
        <v>367</v>
      </c>
    </row>
    <row r="106" ht="17.25">
      <c r="A106" s="96" t="s">
        <v>368</v>
      </c>
    </row>
    <row r="107" ht="17.25">
      <c r="A107" s="96" t="s">
        <v>369</v>
      </c>
    </row>
    <row r="108" ht="17.25">
      <c r="A108" s="96" t="s">
        <v>370</v>
      </c>
    </row>
    <row r="109" ht="17.25">
      <c r="A109" s="96" t="s">
        <v>371</v>
      </c>
    </row>
    <row r="110" ht="17.25">
      <c r="A110" s="96" t="s">
        <v>372</v>
      </c>
    </row>
    <row r="111" ht="17.25">
      <c r="A111" s="96" t="s">
        <v>373</v>
      </c>
    </row>
    <row r="112" ht="17.25">
      <c r="A112" s="101" t="s">
        <v>374</v>
      </c>
    </row>
    <row r="113" ht="17.25">
      <c r="A113" s="96" t="s">
        <v>375</v>
      </c>
    </row>
    <row r="114" ht="17.25">
      <c r="A114" s="93" t="s">
        <v>376</v>
      </c>
    </row>
    <row r="115" ht="17.25">
      <c r="A115" s="96" t="s">
        <v>377</v>
      </c>
    </row>
    <row r="116" ht="17.25">
      <c r="A116" s="96" t="s">
        <v>378</v>
      </c>
    </row>
    <row r="117" ht="17.25">
      <c r="A117" s="93" t="s">
        <v>379</v>
      </c>
    </row>
    <row r="118" ht="17.25">
      <c r="A118" s="96" t="s">
        <v>380</v>
      </c>
    </row>
    <row r="119" ht="17.25">
      <c r="A119" s="96" t="s">
        <v>381</v>
      </c>
    </row>
    <row r="120" ht="17.25">
      <c r="A120" s="96" t="s">
        <v>382</v>
      </c>
    </row>
    <row r="121" ht="17.25">
      <c r="A121" s="101" t="s">
        <v>383</v>
      </c>
    </row>
    <row r="122" ht="17.25">
      <c r="A122" s="93" t="s">
        <v>384</v>
      </c>
    </row>
    <row r="123" ht="17.25">
      <c r="A123" s="93" t="s">
        <v>385</v>
      </c>
    </row>
    <row r="124" ht="17.25">
      <c r="A124" s="96" t="s">
        <v>386</v>
      </c>
    </row>
    <row r="125" ht="17.25">
      <c r="A125" s="96" t="s">
        <v>387</v>
      </c>
    </row>
    <row r="126" ht="17.25">
      <c r="A126" s="96" t="s">
        <v>388</v>
      </c>
    </row>
    <row r="127" ht="17.25">
      <c r="A127" s="96" t="s">
        <v>389</v>
      </c>
    </row>
    <row r="128" ht="17.25">
      <c r="A128" s="96" t="s">
        <v>390</v>
      </c>
    </row>
    <row r="129" ht="17.25">
      <c r="A129" s="101" t="s">
        <v>391</v>
      </c>
    </row>
    <row r="130" ht="34.5">
      <c r="A130" s="96" t="s">
        <v>392</v>
      </c>
    </row>
    <row r="131" ht="69">
      <c r="A131" s="96" t="s">
        <v>393</v>
      </c>
    </row>
    <row r="132" ht="34.5">
      <c r="A132" s="96" t="s">
        <v>394</v>
      </c>
    </row>
    <row r="133" ht="17.25">
      <c r="A133" s="101" t="s">
        <v>395</v>
      </c>
    </row>
    <row r="134" ht="34.5">
      <c r="A134" s="93" t="s">
        <v>396</v>
      </c>
    </row>
    <row r="135" ht="17.25">
      <c r="A135" s="93"/>
    </row>
    <row r="136" ht="18.75">
      <c r="A136" s="94" t="s">
        <v>397</v>
      </c>
    </row>
    <row r="137" ht="17.25">
      <c r="A137" s="96" t="s">
        <v>398</v>
      </c>
    </row>
    <row r="138" ht="34.5">
      <c r="A138" s="98" t="s">
        <v>399</v>
      </c>
    </row>
    <row r="139" ht="34.5">
      <c r="A139" s="98" t="s">
        <v>400</v>
      </c>
    </row>
    <row r="140" ht="17.25">
      <c r="A140" s="97" t="s">
        <v>401</v>
      </c>
    </row>
    <row r="141" ht="17.25">
      <c r="A141" s="102" t="s">
        <v>402</v>
      </c>
    </row>
    <row r="142" ht="34.5">
      <c r="A142" s="99" t="s">
        <v>403</v>
      </c>
    </row>
    <row r="143" ht="17.25">
      <c r="A143" s="98" t="s">
        <v>404</v>
      </c>
    </row>
    <row r="144" ht="17.25">
      <c r="A144" s="98" t="s">
        <v>405</v>
      </c>
    </row>
    <row r="145" ht="17.25">
      <c r="A145" s="102" t="s">
        <v>406</v>
      </c>
    </row>
    <row r="146" ht="17.25">
      <c r="A146" s="97" t="s">
        <v>407</v>
      </c>
    </row>
    <row r="147" ht="17.25">
      <c r="A147" s="102" t="s">
        <v>408</v>
      </c>
    </row>
    <row r="148" ht="17.25">
      <c r="A148" s="98" t="s">
        <v>409</v>
      </c>
    </row>
    <row r="149" ht="17.25">
      <c r="A149" s="98" t="s">
        <v>410</v>
      </c>
    </row>
    <row r="150" ht="17.25">
      <c r="A150" s="98" t="s">
        <v>411</v>
      </c>
    </row>
    <row r="151" ht="34.5">
      <c r="A151" s="102" t="s">
        <v>412</v>
      </c>
    </row>
    <row r="152" ht="17.25">
      <c r="A152" s="97" t="s">
        <v>413</v>
      </c>
    </row>
    <row r="153" ht="17.25">
      <c r="A153" s="98" t="s">
        <v>414</v>
      </c>
    </row>
    <row r="154" ht="17.25">
      <c r="A154" s="98" t="s">
        <v>415</v>
      </c>
    </row>
    <row r="155" ht="17.25">
      <c r="A155" s="98" t="s">
        <v>416</v>
      </c>
    </row>
    <row r="156" ht="17.25">
      <c r="A156" s="98" t="s">
        <v>417</v>
      </c>
    </row>
    <row r="157" ht="34.5">
      <c r="A157" s="98" t="s">
        <v>418</v>
      </c>
    </row>
    <row r="158" ht="34.5">
      <c r="A158" s="98" t="s">
        <v>419</v>
      </c>
    </row>
    <row r="159" ht="17.25">
      <c r="A159" s="97" t="s">
        <v>420</v>
      </c>
    </row>
    <row r="160" ht="34.5">
      <c r="A160" s="98" t="s">
        <v>421</v>
      </c>
    </row>
    <row r="161" ht="34.5">
      <c r="A161" s="98" t="s">
        <v>422</v>
      </c>
    </row>
    <row r="162" ht="17.25">
      <c r="A162" s="98" t="s">
        <v>423</v>
      </c>
    </row>
    <row r="163" ht="17.25">
      <c r="A163" s="97" t="s">
        <v>424</v>
      </c>
    </row>
    <row r="164" ht="34.5">
      <c r="A164" s="99" t="s">
        <v>425</v>
      </c>
    </row>
    <row r="165" ht="34.5">
      <c r="A165" s="98" t="s">
        <v>426</v>
      </c>
    </row>
    <row r="166" ht="17.25">
      <c r="A166" s="97" t="s">
        <v>427</v>
      </c>
    </row>
    <row r="167" ht="17.25">
      <c r="A167" s="98" t="s">
        <v>428</v>
      </c>
    </row>
    <row r="168" ht="17.25">
      <c r="A168" s="97" t="s">
        <v>429</v>
      </c>
    </row>
    <row r="169" ht="17.25">
      <c r="A169" s="99" t="s">
        <v>430</v>
      </c>
    </row>
    <row r="170" ht="17.25">
      <c r="A170" s="99"/>
    </row>
    <row r="171" ht="17.25">
      <c r="A171" s="99"/>
    </row>
    <row r="172" ht="17.25">
      <c r="A172" s="99"/>
    </row>
    <row r="173" ht="17.25">
      <c r="A173" s="99"/>
    </row>
    <row r="174" ht="17.25">
      <c r="A174" s="99"/>
    </row>
  </sheetData>
  <sheetProtection password="EFC3"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6:E257"/>
  <sheetViews>
    <sheetView showGridLines="0" zoomScale="85" zoomScaleNormal="85" zoomScalePageLayoutView="85" workbookViewId="0" topLeftCell="A1">
      <selection activeCell="Q1" sqref="Q1"/>
    </sheetView>
  </sheetViews>
  <sheetFormatPr defaultColWidth="11.421875" defaultRowHeight="15"/>
  <cols>
    <col min="1" max="1" width="2.7109375" style="123" customWidth="1"/>
    <col min="2" max="2" width="45.140625" style="123" customWidth="1"/>
    <col min="3" max="3" width="35.57421875" style="122" customWidth="1"/>
    <col min="4" max="4" width="31.00390625" style="123" customWidth="1"/>
    <col min="5" max="5" width="38.8515625" style="123" customWidth="1"/>
    <col min="6" max="16384" width="11.421875" style="123" customWidth="1"/>
  </cols>
  <sheetData>
    <row r="1" ht="15"/>
    <row r="2" ht="15"/>
    <row r="3" ht="15"/>
    <row r="4" ht="15"/>
    <row r="6" ht="18.75">
      <c r="B6" s="121" t="s">
        <v>1198</v>
      </c>
    </row>
    <row r="7" ht="16.5" thickBot="1">
      <c r="B7" s="124"/>
    </row>
    <row r="8" spans="3:4" ht="15.75" thickBot="1">
      <c r="C8" s="125" t="s">
        <v>1199</v>
      </c>
      <c r="D8" s="126" t="s">
        <v>1200</v>
      </c>
    </row>
    <row r="9" spans="3:4" ht="15.75" thickBot="1">
      <c r="C9" s="127" t="s">
        <v>1201</v>
      </c>
      <c r="D9" s="128" t="s">
        <v>1202</v>
      </c>
    </row>
    <row r="10" spans="3:5" ht="15.75" thickBot="1">
      <c r="C10" s="129" t="s">
        <v>1203</v>
      </c>
      <c r="D10" s="128" t="s">
        <v>1204</v>
      </c>
      <c r="E10" s="130"/>
    </row>
    <row r="11" spans="3:5" ht="15">
      <c r="C11" s="131"/>
      <c r="D11" s="132"/>
      <c r="E11" s="130"/>
    </row>
    <row r="12" spans="2:5" ht="15">
      <c r="B12" s="133" t="s">
        <v>1205</v>
      </c>
      <c r="C12" s="134" t="s">
        <v>1199</v>
      </c>
      <c r="D12" s="135" t="s">
        <v>1206</v>
      </c>
      <c r="E12" s="130"/>
    </row>
    <row r="13" spans="2:5" ht="15">
      <c r="B13" s="136" t="s">
        <v>1207</v>
      </c>
      <c r="C13" s="137" t="s">
        <v>1208</v>
      </c>
      <c r="D13" s="138" t="s">
        <v>1209</v>
      </c>
      <c r="E13" s="130"/>
    </row>
    <row r="14" spans="2:5" ht="15">
      <c r="B14" s="139" t="s">
        <v>1210</v>
      </c>
      <c r="C14" s="140" t="s">
        <v>1191</v>
      </c>
      <c r="D14" s="141" t="s">
        <v>1191</v>
      </c>
      <c r="E14" s="130"/>
    </row>
    <row r="15" spans="2:5" ht="15">
      <c r="B15" s="142" t="s">
        <v>1211</v>
      </c>
      <c r="C15" s="143" t="s">
        <v>1212</v>
      </c>
      <c r="D15" s="144" t="s">
        <v>1191</v>
      </c>
      <c r="E15" s="130"/>
    </row>
    <row r="16" spans="3:5" ht="15">
      <c r="C16" s="131"/>
      <c r="D16" s="132"/>
      <c r="E16" s="130"/>
    </row>
    <row r="17" ht="15.75" thickBot="1"/>
    <row r="18" spans="2:5" ht="31.5" customHeight="1">
      <c r="B18" s="269" t="s">
        <v>1213</v>
      </c>
      <c r="C18" s="270"/>
      <c r="D18" s="270"/>
      <c r="E18" s="271"/>
    </row>
    <row r="19" spans="2:5" ht="31.5" customHeight="1">
      <c r="B19" s="272"/>
      <c r="C19" s="273"/>
      <c r="D19" s="273"/>
      <c r="E19" s="274"/>
    </row>
    <row r="20" spans="2:5" ht="31.5" customHeight="1" thickBot="1">
      <c r="B20" s="275"/>
      <c r="C20" s="276"/>
      <c r="D20" s="276"/>
      <c r="E20" s="277"/>
    </row>
    <row r="21" ht="15.75" thickBot="1"/>
    <row r="22" spans="2:5" s="149" customFormat="1" ht="22.5" customHeight="1" thickBot="1">
      <c r="B22" s="145" t="s">
        <v>1214</v>
      </c>
      <c r="C22" s="146" t="str">
        <f>+D10</f>
        <v>March 2016</v>
      </c>
      <c r="D22" s="147"/>
      <c r="E22" s="148" t="s">
        <v>1215</v>
      </c>
    </row>
    <row r="23" spans="2:5" s="154" customFormat="1" ht="15">
      <c r="B23" s="150"/>
      <c r="C23" s="151"/>
      <c r="D23" s="152"/>
      <c r="E23" s="153" t="s">
        <v>1216</v>
      </c>
    </row>
    <row r="24" spans="2:5" ht="15">
      <c r="B24" s="155" t="s">
        <v>1217</v>
      </c>
      <c r="C24" s="156">
        <v>13436.25746054</v>
      </c>
      <c r="D24" s="157" t="s">
        <v>1218</v>
      </c>
      <c r="E24" s="158"/>
    </row>
    <row r="25" spans="2:5" ht="15">
      <c r="B25" s="159" t="s">
        <v>1219</v>
      </c>
      <c r="C25" s="160">
        <v>4972.073645</v>
      </c>
      <c r="D25" s="161" t="s">
        <v>1218</v>
      </c>
      <c r="E25" s="162"/>
    </row>
    <row r="26" spans="2:5" ht="15">
      <c r="B26" s="163" t="s">
        <v>1220</v>
      </c>
      <c r="C26" s="164">
        <f>C24/C25</f>
        <v>2.7023448202646243</v>
      </c>
      <c r="D26" s="161" t="s">
        <v>1221</v>
      </c>
      <c r="E26" s="165" t="s">
        <v>1222</v>
      </c>
    </row>
    <row r="27" spans="2:5" ht="15">
      <c r="B27" s="159" t="s">
        <v>1223</v>
      </c>
      <c r="C27" s="160">
        <v>10093.20698465</v>
      </c>
      <c r="D27" s="166" t="s">
        <v>1218</v>
      </c>
      <c r="E27" s="165"/>
    </row>
    <row r="28" spans="2:5" ht="45">
      <c r="B28" s="167" t="s">
        <v>1224</v>
      </c>
      <c r="C28" s="168">
        <f>C25/(0.8*C27)</f>
        <v>0.615769800986155</v>
      </c>
      <c r="D28" s="169" t="s">
        <v>1225</v>
      </c>
      <c r="E28" s="170" t="s">
        <v>1226</v>
      </c>
    </row>
    <row r="29" spans="2:5" ht="15">
      <c r="B29" s="171" t="s">
        <v>1227</v>
      </c>
      <c r="C29" s="172" t="s">
        <v>1228</v>
      </c>
      <c r="D29" s="173" t="s">
        <v>1229</v>
      </c>
      <c r="E29" s="174"/>
    </row>
    <row r="30" spans="2:5" ht="15.75" thickBot="1">
      <c r="B30" s="175"/>
      <c r="C30" s="176"/>
      <c r="D30" s="175"/>
      <c r="E30" s="177"/>
    </row>
    <row r="31" spans="2:5" s="149" customFormat="1" ht="21.75" customHeight="1" thickBot="1">
      <c r="B31" s="145" t="s">
        <v>1230</v>
      </c>
      <c r="C31" s="146" t="str">
        <f>+D10</f>
        <v>March 2016</v>
      </c>
      <c r="D31" s="147"/>
      <c r="E31" s="148" t="s">
        <v>1215</v>
      </c>
    </row>
    <row r="32" spans="2:5" ht="15">
      <c r="B32" s="175"/>
      <c r="C32" s="176"/>
      <c r="D32" s="175"/>
      <c r="E32" s="153" t="s">
        <v>1216</v>
      </c>
    </row>
    <row r="33" spans="2:5" ht="15">
      <c r="B33" s="178" t="s">
        <v>1231</v>
      </c>
      <c r="C33" s="179"/>
      <c r="D33" s="180"/>
      <c r="E33" s="181"/>
    </row>
    <row r="34" spans="2:5" ht="15">
      <c r="B34" s="159" t="s">
        <v>1232</v>
      </c>
      <c r="C34" s="182">
        <v>5.63</v>
      </c>
      <c r="D34" s="166" t="s">
        <v>1233</v>
      </c>
      <c r="E34" s="165"/>
    </row>
    <row r="35" spans="2:5" ht="15">
      <c r="B35" s="183" t="s">
        <v>1234</v>
      </c>
      <c r="C35" s="184"/>
      <c r="D35" s="161" t="s">
        <v>1225</v>
      </c>
      <c r="E35" s="165"/>
    </row>
    <row r="36" spans="2:5" ht="15.75" customHeight="1">
      <c r="B36" s="159"/>
      <c r="C36" s="185" t="s">
        <v>1235</v>
      </c>
      <c r="D36" s="186"/>
      <c r="E36" s="187"/>
    </row>
    <row r="37" spans="2:5" ht="15.75" customHeight="1">
      <c r="B37" s="188" t="s">
        <v>1236</v>
      </c>
      <c r="C37" s="164">
        <v>0.1508</v>
      </c>
      <c r="D37" s="161"/>
      <c r="E37" s="187"/>
    </row>
    <row r="38" spans="2:5" ht="15.75" customHeight="1">
      <c r="B38" s="188" t="s">
        <v>1237</v>
      </c>
      <c r="C38" s="164">
        <v>0.182</v>
      </c>
      <c r="D38" s="161"/>
      <c r="E38" s="187"/>
    </row>
    <row r="39" spans="2:5" ht="15.75" customHeight="1">
      <c r="B39" s="188" t="s">
        <v>1238</v>
      </c>
      <c r="C39" s="164">
        <v>0.0978</v>
      </c>
      <c r="D39" s="161"/>
      <c r="E39" s="187"/>
    </row>
    <row r="40" spans="2:5" ht="15.75" customHeight="1">
      <c r="B40" s="188" t="s">
        <v>1239</v>
      </c>
      <c r="C40" s="164">
        <v>0.1046</v>
      </c>
      <c r="D40" s="161"/>
      <c r="E40" s="187"/>
    </row>
    <row r="41" spans="2:5" ht="15.75" customHeight="1">
      <c r="B41" s="188" t="s">
        <v>1240</v>
      </c>
      <c r="C41" s="164">
        <v>0.0201</v>
      </c>
      <c r="D41" s="161"/>
      <c r="E41" s="187"/>
    </row>
    <row r="42" spans="2:5" ht="15.75" customHeight="1">
      <c r="B42" s="188" t="s">
        <v>1241</v>
      </c>
      <c r="C42" s="164">
        <v>0.2512</v>
      </c>
      <c r="D42" s="161"/>
      <c r="E42" s="187"/>
    </row>
    <row r="43" spans="2:5" ht="15.75" customHeight="1">
      <c r="B43" s="189" t="s">
        <v>10</v>
      </c>
      <c r="C43" s="190">
        <v>0.1935</v>
      </c>
      <c r="D43" s="191"/>
      <c r="E43" s="192"/>
    </row>
    <row r="44" spans="2:5" ht="15.75" customHeight="1">
      <c r="B44" s="189"/>
      <c r="C44" s="193"/>
      <c r="D44" s="191"/>
      <c r="E44" s="192"/>
    </row>
    <row r="45" spans="2:5" ht="15.75" customHeight="1">
      <c r="B45" s="194" t="s">
        <v>1242</v>
      </c>
      <c r="C45" s="195" t="s">
        <v>1243</v>
      </c>
      <c r="D45" s="196" t="s">
        <v>1229</v>
      </c>
      <c r="E45" s="197"/>
    </row>
    <row r="46" spans="2:5" ht="15.75" customHeight="1">
      <c r="B46" s="198"/>
      <c r="C46" s="199"/>
      <c r="D46" s="130"/>
      <c r="E46" s="175"/>
    </row>
    <row r="47" spans="2:5" ht="15.75" customHeight="1">
      <c r="B47" s="200" t="s">
        <v>1244</v>
      </c>
      <c r="C47" s="199"/>
      <c r="D47" s="130"/>
      <c r="E47" s="175"/>
    </row>
    <row r="48" spans="2:5" ht="15.75" customHeight="1">
      <c r="B48" s="198"/>
      <c r="C48" s="199"/>
      <c r="D48" s="130"/>
      <c r="E48" s="175"/>
    </row>
    <row r="49" spans="2:5" ht="15.75" customHeight="1">
      <c r="B49" s="201"/>
      <c r="C49" s="199"/>
      <c r="D49" s="130"/>
      <c r="E49" s="175"/>
    </row>
    <row r="50" spans="2:5" ht="15.75" customHeight="1">
      <c r="B50" s="198"/>
      <c r="C50" s="199"/>
      <c r="D50" s="130"/>
      <c r="E50" s="175"/>
    </row>
    <row r="51" spans="2:5" ht="15.75" customHeight="1">
      <c r="B51" s="198"/>
      <c r="C51" s="199"/>
      <c r="D51" s="130"/>
      <c r="E51" s="175"/>
    </row>
    <row r="52" spans="2:5" ht="15.75" customHeight="1">
      <c r="B52" s="202"/>
      <c r="C52" s="199"/>
      <c r="D52" s="130"/>
      <c r="E52" s="175"/>
    </row>
    <row r="53" spans="2:5" ht="15.75" customHeight="1">
      <c r="B53" s="198"/>
      <c r="C53" s="199"/>
      <c r="D53" s="130"/>
      <c r="E53" s="175"/>
    </row>
    <row r="54" spans="2:5" ht="15.75" customHeight="1">
      <c r="B54" s="198"/>
      <c r="C54" s="199"/>
      <c r="D54" s="130"/>
      <c r="E54" s="175"/>
    </row>
    <row r="55" spans="2:5" ht="15.75" customHeight="1">
      <c r="B55" s="198"/>
      <c r="C55" s="199"/>
      <c r="D55" s="130"/>
      <c r="E55" s="175"/>
    </row>
    <row r="56" spans="2:5" ht="15.75" customHeight="1">
      <c r="B56" s="198"/>
      <c r="C56" s="199"/>
      <c r="D56" s="130"/>
      <c r="E56" s="175"/>
    </row>
    <row r="57" spans="2:5" ht="15.75" customHeight="1">
      <c r="B57" s="198"/>
      <c r="C57" s="199"/>
      <c r="D57" s="130"/>
      <c r="E57" s="175"/>
    </row>
    <row r="58" spans="2:5" ht="15.75" customHeight="1">
      <c r="B58" s="198"/>
      <c r="C58" s="199"/>
      <c r="D58" s="130"/>
      <c r="E58" s="175"/>
    </row>
    <row r="59" spans="2:5" ht="15.75" customHeight="1">
      <c r="B59" s="198"/>
      <c r="C59" s="199"/>
      <c r="D59" s="130"/>
      <c r="E59" s="175"/>
    </row>
    <row r="60" spans="2:5" ht="15.75" customHeight="1">
      <c r="B60" s="198"/>
      <c r="C60" s="199"/>
      <c r="D60" s="130"/>
      <c r="E60" s="175"/>
    </row>
    <row r="61" spans="2:5" ht="15.75" customHeight="1">
      <c r="B61" s="198"/>
      <c r="C61" s="199"/>
      <c r="D61" s="130"/>
      <c r="E61" s="175"/>
    </row>
    <row r="62" spans="2:5" ht="15.75" customHeight="1">
      <c r="B62" s="198"/>
      <c r="C62" s="199"/>
      <c r="D62" s="130"/>
      <c r="E62" s="175"/>
    </row>
    <row r="63" spans="2:5" ht="15.75" customHeight="1">
      <c r="B63" s="198"/>
      <c r="C63" s="199"/>
      <c r="D63" s="130"/>
      <c r="E63" s="175"/>
    </row>
    <row r="64" ht="15">
      <c r="E64" s="177"/>
    </row>
    <row r="65" spans="2:5" ht="15">
      <c r="B65" s="203" t="s">
        <v>1245</v>
      </c>
      <c r="C65" s="204" t="s">
        <v>1228</v>
      </c>
      <c r="D65" s="157" t="s">
        <v>1229</v>
      </c>
      <c r="E65" s="205"/>
    </row>
    <row r="66" spans="2:5" ht="15">
      <c r="B66" s="171" t="s">
        <v>1246</v>
      </c>
      <c r="C66" s="206" t="s">
        <v>1247</v>
      </c>
      <c r="D66" s="173" t="s">
        <v>1229</v>
      </c>
      <c r="E66" s="174"/>
    </row>
    <row r="67" spans="2:5" ht="15">
      <c r="B67" s="207"/>
      <c r="C67" s="208"/>
      <c r="D67" s="207"/>
      <c r="E67" s="209"/>
    </row>
    <row r="68" spans="2:5" ht="15">
      <c r="B68" s="178" t="s">
        <v>1248</v>
      </c>
      <c r="C68" s="179"/>
      <c r="D68" s="180"/>
      <c r="E68" s="181"/>
    </row>
    <row r="69" spans="2:5" ht="15">
      <c r="B69" s="210" t="s">
        <v>1249</v>
      </c>
      <c r="C69" s="211" t="s">
        <v>1228</v>
      </c>
      <c r="D69" s="212" t="s">
        <v>1229</v>
      </c>
      <c r="E69" s="162"/>
    </row>
    <row r="70" spans="2:5" ht="15">
      <c r="B70" s="159" t="s">
        <v>1250</v>
      </c>
      <c r="C70" s="182"/>
      <c r="D70" s="166" t="s">
        <v>1251</v>
      </c>
      <c r="E70" s="165"/>
    </row>
    <row r="71" spans="2:5" ht="15">
      <c r="B71" s="159"/>
      <c r="C71" s="213">
        <v>1</v>
      </c>
      <c r="D71" s="166" t="s">
        <v>56</v>
      </c>
      <c r="E71" s="165"/>
    </row>
    <row r="72" spans="2:5" ht="15">
      <c r="B72" s="159"/>
      <c r="C72" s="182" t="s">
        <v>1191</v>
      </c>
      <c r="D72" s="166" t="s">
        <v>1252</v>
      </c>
      <c r="E72" s="165"/>
    </row>
    <row r="73" spans="2:5" ht="15">
      <c r="B73" s="159"/>
      <c r="C73" s="182" t="s">
        <v>1191</v>
      </c>
      <c r="D73" s="166" t="s">
        <v>1253</v>
      </c>
      <c r="E73" s="165"/>
    </row>
    <row r="74" spans="2:5" ht="15">
      <c r="B74" s="159"/>
      <c r="C74" s="182" t="s">
        <v>1191</v>
      </c>
      <c r="D74" s="166" t="s">
        <v>1254</v>
      </c>
      <c r="E74" s="165"/>
    </row>
    <row r="75" spans="2:5" ht="15">
      <c r="B75" s="214"/>
      <c r="C75" s="215"/>
      <c r="D75" s="216"/>
      <c r="E75" s="165"/>
    </row>
    <row r="76" spans="2:5" ht="15">
      <c r="B76" s="159" t="s">
        <v>1255</v>
      </c>
      <c r="C76" s="182"/>
      <c r="D76" s="166" t="s">
        <v>1256</v>
      </c>
      <c r="E76" s="165"/>
    </row>
    <row r="77" spans="2:5" ht="15">
      <c r="B77" s="159"/>
      <c r="C77" s="164">
        <v>0.7315</v>
      </c>
      <c r="D77" s="166" t="s">
        <v>1257</v>
      </c>
      <c r="E77" s="165"/>
    </row>
    <row r="78" spans="2:5" ht="15">
      <c r="B78" s="159"/>
      <c r="C78" s="164">
        <v>0.2685</v>
      </c>
      <c r="D78" s="166" t="s">
        <v>1258</v>
      </c>
      <c r="E78" s="165"/>
    </row>
    <row r="79" spans="2:5" ht="15">
      <c r="B79" s="217"/>
      <c r="C79" s="195" t="s">
        <v>1191</v>
      </c>
      <c r="D79" s="196" t="s">
        <v>1259</v>
      </c>
      <c r="E79" s="174"/>
    </row>
    <row r="80" spans="2:5" ht="15">
      <c r="B80" s="218"/>
      <c r="C80" s="219"/>
      <c r="D80" s="220"/>
      <c r="E80" s="177"/>
    </row>
    <row r="81" spans="2:5" ht="15">
      <c r="B81" s="218"/>
      <c r="C81" s="219"/>
      <c r="D81" s="220"/>
      <c r="E81" s="177"/>
    </row>
    <row r="82" spans="2:5" ht="15.75" customHeight="1" thickBot="1">
      <c r="B82" s="218"/>
      <c r="C82" s="219"/>
      <c r="D82" s="220"/>
      <c r="E82" s="177"/>
    </row>
    <row r="83" spans="2:5" ht="22.5" customHeight="1" thickBot="1">
      <c r="B83" s="145" t="s">
        <v>1260</v>
      </c>
      <c r="C83" s="146" t="str">
        <f>+D10</f>
        <v>March 2016</v>
      </c>
      <c r="D83" s="147"/>
      <c r="E83" s="148" t="s">
        <v>1215</v>
      </c>
    </row>
    <row r="84" spans="2:5" s="154" customFormat="1" ht="15">
      <c r="B84" s="150"/>
      <c r="C84" s="151"/>
      <c r="D84" s="152"/>
      <c r="E84" s="153" t="s">
        <v>1216</v>
      </c>
    </row>
    <row r="85" spans="2:5" ht="15">
      <c r="B85" s="203" t="s">
        <v>1261</v>
      </c>
      <c r="C85" s="221">
        <v>184783</v>
      </c>
      <c r="D85" s="157" t="s">
        <v>1262</v>
      </c>
      <c r="E85" s="205"/>
    </row>
    <row r="86" spans="2:5" ht="15">
      <c r="B86" s="210" t="s">
        <v>1263</v>
      </c>
      <c r="C86" s="160">
        <v>13436.25746054</v>
      </c>
      <c r="D86" s="222" t="s">
        <v>1218</v>
      </c>
      <c r="E86" s="162"/>
    </row>
    <row r="87" spans="2:5" ht="15">
      <c r="B87" s="210" t="s">
        <v>1264</v>
      </c>
      <c r="C87" s="223">
        <v>0.4663</v>
      </c>
      <c r="D87" s="222" t="s">
        <v>1225</v>
      </c>
      <c r="E87" s="162"/>
    </row>
    <row r="88" spans="2:5" ht="15">
      <c r="B88" s="210" t="s">
        <v>1180</v>
      </c>
      <c r="C88" s="223">
        <v>0.3274</v>
      </c>
      <c r="D88" s="222" t="s">
        <v>1225</v>
      </c>
      <c r="E88" s="162"/>
    </row>
    <row r="89" spans="2:5" ht="15">
      <c r="B89" s="210" t="s">
        <v>1181</v>
      </c>
      <c r="C89" s="223">
        <v>0.0467</v>
      </c>
      <c r="D89" s="222" t="s">
        <v>1225</v>
      </c>
      <c r="E89" s="162"/>
    </row>
    <row r="90" spans="2:5" ht="15">
      <c r="B90" s="210" t="s">
        <v>1182</v>
      </c>
      <c r="C90" s="223">
        <v>0.0249</v>
      </c>
      <c r="D90" s="222" t="s">
        <v>1225</v>
      </c>
      <c r="E90" s="162"/>
    </row>
    <row r="91" spans="2:5" ht="15">
      <c r="B91" s="210" t="s">
        <v>1183</v>
      </c>
      <c r="C91" s="223">
        <v>0.0216</v>
      </c>
      <c r="D91" s="222" t="s">
        <v>1225</v>
      </c>
      <c r="E91" s="162"/>
    </row>
    <row r="92" spans="2:5" ht="15">
      <c r="B92" s="210" t="s">
        <v>1184</v>
      </c>
      <c r="C92" s="223">
        <v>0.1131</v>
      </c>
      <c r="D92" s="222" t="s">
        <v>1225</v>
      </c>
      <c r="E92" s="162"/>
    </row>
    <row r="93" spans="2:5" ht="15">
      <c r="B93" s="163" t="s">
        <v>1265</v>
      </c>
      <c r="C93" s="224">
        <v>72713.70992212488</v>
      </c>
      <c r="D93" s="161" t="s">
        <v>1266</v>
      </c>
      <c r="E93" s="165"/>
    </row>
    <row r="94" spans="2:5" ht="15">
      <c r="B94" s="225" t="s">
        <v>1267</v>
      </c>
      <c r="C94" s="226" t="s">
        <v>1268</v>
      </c>
      <c r="D94" s="227"/>
      <c r="E94" s="228" t="s">
        <v>1269</v>
      </c>
    </row>
    <row r="95" spans="2:5" ht="15">
      <c r="B95" s="171"/>
      <c r="C95" s="229"/>
      <c r="D95" s="230"/>
      <c r="E95" s="174"/>
    </row>
    <row r="96" spans="2:5" ht="15">
      <c r="B96" s="175"/>
      <c r="C96" s="132"/>
      <c r="D96" s="175"/>
      <c r="E96" s="177"/>
    </row>
    <row r="97" spans="2:5" ht="15">
      <c r="B97" s="175"/>
      <c r="C97" s="132"/>
      <c r="D97" s="175"/>
      <c r="E97" s="177"/>
    </row>
    <row r="98" spans="2:5" ht="15">
      <c r="B98" s="178" t="s">
        <v>1270</v>
      </c>
      <c r="C98" s="179"/>
      <c r="D98" s="180"/>
      <c r="E98" s="181" t="s">
        <v>1271</v>
      </c>
    </row>
    <row r="99" spans="2:5" ht="15">
      <c r="B99" s="210" t="s">
        <v>1272</v>
      </c>
      <c r="C99" s="223">
        <v>0.6263</v>
      </c>
      <c r="D99" s="212" t="s">
        <v>1225</v>
      </c>
      <c r="E99" s="162"/>
    </row>
    <row r="100" spans="2:5" ht="15">
      <c r="B100" s="159" t="s">
        <v>1273</v>
      </c>
      <c r="C100" s="231"/>
      <c r="D100" s="232" t="s">
        <v>1274</v>
      </c>
      <c r="E100" s="165"/>
    </row>
    <row r="101" spans="2:5" ht="15">
      <c r="B101" s="159" t="s">
        <v>1275</v>
      </c>
      <c r="C101" s="164">
        <v>0.3956</v>
      </c>
      <c r="D101" s="182" t="s">
        <v>1276</v>
      </c>
      <c r="E101" s="165"/>
    </row>
    <row r="102" spans="2:5" ht="15">
      <c r="B102" s="159"/>
      <c r="C102" s="164">
        <v>0.1676</v>
      </c>
      <c r="D102" s="182" t="s">
        <v>1277</v>
      </c>
      <c r="E102" s="165"/>
    </row>
    <row r="103" spans="2:5" ht="15">
      <c r="B103" s="159"/>
      <c r="C103" s="164">
        <v>0.2075</v>
      </c>
      <c r="D103" s="182" t="s">
        <v>1278</v>
      </c>
      <c r="E103" s="165"/>
    </row>
    <row r="104" spans="2:5" ht="15">
      <c r="B104" s="159"/>
      <c r="C104" s="164">
        <v>0.1159</v>
      </c>
      <c r="D104" s="182" t="s">
        <v>1279</v>
      </c>
      <c r="E104" s="165"/>
    </row>
    <row r="105" spans="2:5" ht="15">
      <c r="B105" s="159"/>
      <c r="C105" s="164">
        <v>0.0256</v>
      </c>
      <c r="D105" s="182" t="s">
        <v>1280</v>
      </c>
      <c r="E105" s="165"/>
    </row>
    <row r="106" spans="2:5" ht="15">
      <c r="B106" s="159"/>
      <c r="C106" s="164">
        <v>0.0147</v>
      </c>
      <c r="D106" s="182" t="s">
        <v>1281</v>
      </c>
      <c r="E106" s="165"/>
    </row>
    <row r="107" spans="2:5" ht="15">
      <c r="B107" s="159"/>
      <c r="C107" s="164">
        <v>0.0731</v>
      </c>
      <c r="D107" s="182" t="s">
        <v>1282</v>
      </c>
      <c r="E107" s="165"/>
    </row>
    <row r="108" spans="2:5" ht="15">
      <c r="B108" s="159" t="s">
        <v>1283</v>
      </c>
      <c r="C108" s="182"/>
      <c r="D108" s="233" t="s">
        <v>1274</v>
      </c>
      <c r="E108" s="165"/>
    </row>
    <row r="109" spans="2:5" ht="15">
      <c r="B109" s="159"/>
      <c r="C109" s="164">
        <v>0.385</v>
      </c>
      <c r="D109" s="182" t="s">
        <v>1276</v>
      </c>
      <c r="E109" s="165"/>
    </row>
    <row r="110" spans="2:5" ht="15">
      <c r="B110" s="159"/>
      <c r="C110" s="164">
        <v>0.1847</v>
      </c>
      <c r="D110" s="182" t="s">
        <v>1277</v>
      </c>
      <c r="E110" s="165"/>
    </row>
    <row r="111" spans="2:5" ht="15">
      <c r="B111" s="159"/>
      <c r="C111" s="164">
        <v>0.2395</v>
      </c>
      <c r="D111" s="182" t="s">
        <v>1278</v>
      </c>
      <c r="E111" s="165"/>
    </row>
    <row r="112" spans="2:5" ht="15">
      <c r="B112" s="159"/>
      <c r="C112" s="164">
        <v>0.1345</v>
      </c>
      <c r="D112" s="182" t="s">
        <v>1279</v>
      </c>
      <c r="E112" s="165"/>
    </row>
    <row r="113" spans="2:5" ht="15">
      <c r="B113" s="159"/>
      <c r="C113" s="164">
        <v>0.0233</v>
      </c>
      <c r="D113" s="182" t="s">
        <v>1280</v>
      </c>
      <c r="E113" s="165"/>
    </row>
    <row r="114" spans="2:5" ht="15">
      <c r="B114" s="159"/>
      <c r="C114" s="164">
        <v>0.0095</v>
      </c>
      <c r="D114" s="182" t="s">
        <v>1281</v>
      </c>
      <c r="E114" s="165"/>
    </row>
    <row r="115" spans="2:5" ht="15">
      <c r="B115" s="159"/>
      <c r="C115" s="164">
        <v>0.0235</v>
      </c>
      <c r="D115" s="182" t="s">
        <v>1282</v>
      </c>
      <c r="E115" s="165"/>
    </row>
    <row r="116" spans="2:5" ht="15">
      <c r="B116" s="159" t="s">
        <v>1284</v>
      </c>
      <c r="C116" s="182"/>
      <c r="D116" s="233" t="s">
        <v>1274</v>
      </c>
      <c r="E116" s="165"/>
    </row>
    <row r="117" spans="2:5" ht="15">
      <c r="B117" s="159"/>
      <c r="C117" s="164">
        <v>0.4365</v>
      </c>
      <c r="D117" s="182" t="s">
        <v>1276</v>
      </c>
      <c r="E117" s="165"/>
    </row>
    <row r="118" spans="2:5" ht="15">
      <c r="B118" s="159"/>
      <c r="C118" s="164">
        <v>0.1017</v>
      </c>
      <c r="D118" s="182" t="s">
        <v>1277</v>
      </c>
      <c r="E118" s="165"/>
    </row>
    <row r="119" spans="2:5" ht="15">
      <c r="B119" s="159"/>
      <c r="C119" s="164">
        <v>0.0839</v>
      </c>
      <c r="D119" s="182" t="s">
        <v>1278</v>
      </c>
      <c r="E119" s="165"/>
    </row>
    <row r="120" spans="2:5" ht="15">
      <c r="B120" s="159"/>
      <c r="C120" s="164">
        <v>0.0441</v>
      </c>
      <c r="D120" s="182" t="s">
        <v>1279</v>
      </c>
      <c r="E120" s="165"/>
    </row>
    <row r="121" spans="2:5" ht="15">
      <c r="B121" s="159"/>
      <c r="C121" s="164">
        <v>0.0344</v>
      </c>
      <c r="D121" s="182" t="s">
        <v>1280</v>
      </c>
      <c r="E121" s="165"/>
    </row>
    <row r="122" spans="2:5" ht="15">
      <c r="B122" s="159"/>
      <c r="C122" s="164">
        <v>0.0352</v>
      </c>
      <c r="D122" s="182" t="s">
        <v>1281</v>
      </c>
      <c r="E122" s="165"/>
    </row>
    <row r="123" spans="2:5" ht="15">
      <c r="B123" s="217"/>
      <c r="C123" s="234">
        <v>0.2642</v>
      </c>
      <c r="D123" s="195" t="s">
        <v>1282</v>
      </c>
      <c r="E123" s="174"/>
    </row>
    <row r="124" spans="2:5" ht="15">
      <c r="B124" s="175"/>
      <c r="C124" s="132"/>
      <c r="D124" s="175"/>
      <c r="E124" s="177"/>
    </row>
    <row r="125" spans="2:5" ht="15">
      <c r="B125" s="200" t="s">
        <v>1285</v>
      </c>
      <c r="C125" s="132"/>
      <c r="D125" s="175"/>
      <c r="E125" s="177"/>
    </row>
    <row r="126" spans="2:5" ht="15">
      <c r="B126" s="175"/>
      <c r="C126" s="132"/>
      <c r="D126" s="175"/>
      <c r="E126" s="177"/>
    </row>
    <row r="127" spans="2:5" ht="15">
      <c r="B127" s="175"/>
      <c r="C127" s="132"/>
      <c r="D127" s="175"/>
      <c r="E127" s="177"/>
    </row>
    <row r="128" spans="2:5" ht="15.75">
      <c r="B128" s="201"/>
      <c r="C128" s="132"/>
      <c r="D128" s="175"/>
      <c r="E128" s="177"/>
    </row>
    <row r="129" spans="2:5" ht="15">
      <c r="B129" s="175"/>
      <c r="C129" s="132"/>
      <c r="D129" s="175"/>
      <c r="E129" s="177"/>
    </row>
    <row r="130" spans="2:5" ht="15">
      <c r="B130" s="175"/>
      <c r="C130" s="132"/>
      <c r="D130" s="175"/>
      <c r="E130" s="177"/>
    </row>
    <row r="131" spans="2:5" ht="15">
      <c r="B131" s="175"/>
      <c r="C131" s="132"/>
      <c r="D131" s="175"/>
      <c r="E131" s="177"/>
    </row>
    <row r="132" spans="2:5" ht="15">
      <c r="B132" s="175"/>
      <c r="C132" s="132"/>
      <c r="D132" s="175"/>
      <c r="E132" s="177"/>
    </row>
    <row r="133" spans="2:5" ht="15">
      <c r="B133" s="175"/>
      <c r="C133" s="132"/>
      <c r="D133" s="175"/>
      <c r="E133" s="177"/>
    </row>
    <row r="134" spans="2:5" ht="15">
      <c r="B134" s="175"/>
      <c r="C134" s="132"/>
      <c r="D134" s="175"/>
      <c r="E134" s="177"/>
    </row>
    <row r="135" spans="2:5" ht="15">
      <c r="B135" s="175"/>
      <c r="C135" s="132"/>
      <c r="D135" s="175"/>
      <c r="E135" s="177"/>
    </row>
    <row r="136" spans="2:5" ht="15">
      <c r="B136" s="175"/>
      <c r="C136" s="132"/>
      <c r="D136" s="175"/>
      <c r="E136" s="177"/>
    </row>
    <row r="137" spans="2:5" ht="15">
      <c r="B137" s="175"/>
      <c r="C137" s="132"/>
      <c r="D137" s="175"/>
      <c r="E137" s="177"/>
    </row>
    <row r="138" spans="2:5" ht="15">
      <c r="B138" s="175"/>
      <c r="C138" s="132"/>
      <c r="D138" s="175"/>
      <c r="E138" s="177"/>
    </row>
    <row r="139" spans="2:5" ht="15">
      <c r="B139" s="175"/>
      <c r="C139" s="132"/>
      <c r="D139" s="175"/>
      <c r="E139" s="177"/>
    </row>
    <row r="140" spans="2:5" ht="15">
      <c r="B140" s="175"/>
      <c r="C140" s="132"/>
      <c r="D140" s="175"/>
      <c r="E140" s="177"/>
    </row>
    <row r="141" spans="2:5" ht="15">
      <c r="B141" s="175"/>
      <c r="C141" s="132"/>
      <c r="D141" s="175"/>
      <c r="E141" s="177"/>
    </row>
    <row r="142" spans="2:5" ht="15">
      <c r="B142" s="178" t="s">
        <v>1286</v>
      </c>
      <c r="C142" s="179"/>
      <c r="D142" s="180"/>
      <c r="E142" s="181" t="s">
        <v>1271</v>
      </c>
    </row>
    <row r="143" spans="2:5" ht="15">
      <c r="B143" s="235" t="s">
        <v>1287</v>
      </c>
      <c r="C143" s="236">
        <v>0.7941</v>
      </c>
      <c r="D143" s="182" t="s">
        <v>1225</v>
      </c>
      <c r="E143" s="165"/>
    </row>
    <row r="144" spans="2:5" ht="15">
      <c r="B144" s="237" t="s">
        <v>1288</v>
      </c>
      <c r="C144" s="164">
        <v>0.9635</v>
      </c>
      <c r="D144" s="182" t="s">
        <v>1225</v>
      </c>
      <c r="E144" s="165"/>
    </row>
    <row r="145" spans="2:5" ht="15">
      <c r="B145" s="237" t="s">
        <v>1289</v>
      </c>
      <c r="C145" s="164">
        <v>0.0365</v>
      </c>
      <c r="D145" s="182" t="s">
        <v>1225</v>
      </c>
      <c r="E145" s="165"/>
    </row>
    <row r="146" spans="2:5" ht="15">
      <c r="B146" s="238" t="s">
        <v>1290</v>
      </c>
      <c r="C146" s="239">
        <v>0.2059</v>
      </c>
      <c r="D146" s="195" t="s">
        <v>1221</v>
      </c>
      <c r="E146" s="174" t="s">
        <v>1291</v>
      </c>
    </row>
    <row r="147" spans="2:5" ht="15">
      <c r="B147" s="240"/>
      <c r="C147" s="132"/>
      <c r="D147" s="175"/>
      <c r="E147" s="177"/>
    </row>
    <row r="148" spans="2:5" ht="15">
      <c r="B148" s="240"/>
      <c r="C148" s="132"/>
      <c r="D148" s="175"/>
      <c r="E148" s="177"/>
    </row>
    <row r="149" spans="2:5" ht="15">
      <c r="B149" s="178" t="s">
        <v>1292</v>
      </c>
      <c r="C149" s="179"/>
      <c r="D149" s="180" t="s">
        <v>1293</v>
      </c>
      <c r="E149" s="181" t="s">
        <v>1343</v>
      </c>
    </row>
    <row r="150" spans="2:5" ht="15">
      <c r="B150" s="241" t="s">
        <v>1159</v>
      </c>
      <c r="C150" s="164">
        <v>0.911</v>
      </c>
      <c r="D150" s="161"/>
      <c r="E150" s="165"/>
    </row>
    <row r="151" spans="2:5" ht="15">
      <c r="B151" s="241" t="s">
        <v>1294</v>
      </c>
      <c r="C151" s="164">
        <v>0.0473</v>
      </c>
      <c r="D151" s="161"/>
      <c r="E151" s="165"/>
    </row>
    <row r="152" spans="2:5" ht="15">
      <c r="B152" s="241" t="s">
        <v>1295</v>
      </c>
      <c r="C152" s="164">
        <v>0.0001</v>
      </c>
      <c r="D152" s="161"/>
      <c r="E152" s="165"/>
    </row>
    <row r="153" spans="2:5" ht="15">
      <c r="B153" s="241" t="s">
        <v>1168</v>
      </c>
      <c r="C153" s="164">
        <v>0.0024</v>
      </c>
      <c r="D153" s="161"/>
      <c r="E153" s="165"/>
    </row>
    <row r="154" spans="2:5" ht="15">
      <c r="B154" s="241" t="s">
        <v>1169</v>
      </c>
      <c r="C154" s="164">
        <v>0.003</v>
      </c>
      <c r="D154" s="161"/>
      <c r="E154" s="165"/>
    </row>
    <row r="155" spans="2:5" ht="15">
      <c r="B155" s="241" t="s">
        <v>1170</v>
      </c>
      <c r="C155" s="164">
        <v>0.001</v>
      </c>
      <c r="D155" s="161"/>
      <c r="E155" s="165"/>
    </row>
    <row r="156" spans="2:5" ht="15">
      <c r="B156" s="241" t="s">
        <v>1173</v>
      </c>
      <c r="C156" s="164">
        <v>0.0209</v>
      </c>
      <c r="D156" s="161"/>
      <c r="E156" s="165"/>
    </row>
    <row r="157" spans="2:5" ht="15">
      <c r="B157" s="241" t="s">
        <v>1174</v>
      </c>
      <c r="C157" s="164">
        <v>0.0112</v>
      </c>
      <c r="D157" s="161"/>
      <c r="E157" s="165"/>
    </row>
    <row r="158" spans="2:5" ht="15">
      <c r="B158" s="241" t="s">
        <v>1175</v>
      </c>
      <c r="C158" s="164">
        <v>0.001</v>
      </c>
      <c r="D158" s="161"/>
      <c r="E158" s="165"/>
    </row>
    <row r="159" spans="2:5" ht="15">
      <c r="B159" s="241" t="s">
        <v>1177</v>
      </c>
      <c r="C159" s="164">
        <v>0.0021</v>
      </c>
      <c r="D159" s="161"/>
      <c r="E159" s="165"/>
    </row>
    <row r="160" spans="2:5" ht="15">
      <c r="B160" s="241"/>
      <c r="C160" s="231"/>
      <c r="D160" s="161"/>
      <c r="E160" s="165"/>
    </row>
    <row r="161" spans="2:5" ht="15">
      <c r="B161" s="242"/>
      <c r="C161" s="229"/>
      <c r="D161" s="173"/>
      <c r="E161" s="174"/>
    </row>
    <row r="162" spans="2:5" ht="15">
      <c r="B162" s="243"/>
      <c r="C162" s="244"/>
      <c r="D162" s="207"/>
      <c r="E162" s="209"/>
    </row>
    <row r="163" spans="2:5" ht="15">
      <c r="B163" s="178" t="s">
        <v>1248</v>
      </c>
      <c r="C163" s="179"/>
      <c r="D163" s="180"/>
      <c r="E163" s="181"/>
    </row>
    <row r="164" spans="2:5" ht="15">
      <c r="B164" s="159" t="s">
        <v>1249</v>
      </c>
      <c r="C164" s="231" t="s">
        <v>1228</v>
      </c>
      <c r="D164" s="161" t="s">
        <v>1229</v>
      </c>
      <c r="E164" s="165"/>
    </row>
    <row r="165" spans="2:5" ht="15">
      <c r="B165" s="159" t="s">
        <v>1296</v>
      </c>
      <c r="C165" s="182"/>
      <c r="D165" s="166" t="s">
        <v>1256</v>
      </c>
      <c r="E165" s="165"/>
    </row>
    <row r="166" spans="2:5" ht="15">
      <c r="B166" s="159"/>
      <c r="C166" s="213">
        <v>1</v>
      </c>
      <c r="D166" s="166" t="s">
        <v>56</v>
      </c>
      <c r="E166" s="165"/>
    </row>
    <row r="167" spans="2:5" ht="15">
      <c r="B167" s="159"/>
      <c r="C167" s="182" t="s">
        <v>1191</v>
      </c>
      <c r="D167" s="166" t="s">
        <v>1252</v>
      </c>
      <c r="E167" s="165"/>
    </row>
    <row r="168" spans="2:5" ht="15">
      <c r="B168" s="159"/>
      <c r="C168" s="182" t="s">
        <v>1191</v>
      </c>
      <c r="D168" s="166" t="s">
        <v>1253</v>
      </c>
      <c r="E168" s="165"/>
    </row>
    <row r="169" spans="2:5" ht="15">
      <c r="B169" s="159"/>
      <c r="C169" s="182" t="s">
        <v>1191</v>
      </c>
      <c r="D169" s="166" t="s">
        <v>39</v>
      </c>
      <c r="E169" s="165"/>
    </row>
    <row r="170" spans="2:5" ht="15">
      <c r="B170" s="163" t="s">
        <v>1297</v>
      </c>
      <c r="C170" s="245" t="s">
        <v>1228</v>
      </c>
      <c r="D170" s="161" t="s">
        <v>1298</v>
      </c>
      <c r="E170" s="165" t="s">
        <v>1299</v>
      </c>
    </row>
    <row r="171" spans="2:5" ht="15">
      <c r="B171" s="246" t="s">
        <v>1300</v>
      </c>
      <c r="C171" s="164">
        <v>0.9829</v>
      </c>
      <c r="D171" s="161" t="s">
        <v>1301</v>
      </c>
      <c r="E171" s="165" t="s">
        <v>1302</v>
      </c>
    </row>
    <row r="172" spans="2:5" ht="15">
      <c r="B172" s="247" t="s">
        <v>1303</v>
      </c>
      <c r="C172" s="234">
        <v>0.0171</v>
      </c>
      <c r="D172" s="173" t="s">
        <v>1301</v>
      </c>
      <c r="E172" s="174" t="s">
        <v>1304</v>
      </c>
    </row>
    <row r="173" ht="24" customHeight="1"/>
    <row r="174" spans="2:5" ht="15">
      <c r="B174" s="178" t="s">
        <v>1305</v>
      </c>
      <c r="C174" s="179"/>
      <c r="D174" s="248"/>
      <c r="E174" s="181" t="s">
        <v>1271</v>
      </c>
    </row>
    <row r="175" spans="2:5" ht="15">
      <c r="B175" s="159" t="s">
        <v>1305</v>
      </c>
      <c r="C175" s="249">
        <v>91.96</v>
      </c>
      <c r="D175" s="161" t="s">
        <v>1306</v>
      </c>
      <c r="E175" s="162"/>
    </row>
    <row r="176" spans="2:5" ht="15">
      <c r="B176" s="250"/>
      <c r="C176" s="251" t="s">
        <v>1307</v>
      </c>
      <c r="D176" s="245" t="s">
        <v>1225</v>
      </c>
      <c r="E176" s="165"/>
    </row>
    <row r="177" spans="2:5" ht="15">
      <c r="B177" s="159"/>
      <c r="C177" s="251"/>
      <c r="D177" s="245"/>
      <c r="E177" s="165"/>
    </row>
    <row r="178" spans="2:5" ht="15">
      <c r="B178" s="159" t="s">
        <v>1</v>
      </c>
      <c r="C178" s="164">
        <v>0.0592</v>
      </c>
      <c r="D178" s="182" t="s">
        <v>1308</v>
      </c>
      <c r="E178" s="165"/>
    </row>
    <row r="179" spans="2:5" ht="15">
      <c r="B179" s="159"/>
      <c r="C179" s="164">
        <v>0.0464</v>
      </c>
      <c r="D179" s="182" t="s">
        <v>1309</v>
      </c>
      <c r="E179" s="165"/>
    </row>
    <row r="180" spans="2:5" ht="15">
      <c r="B180" s="159"/>
      <c r="C180" s="164">
        <v>0.0423</v>
      </c>
      <c r="D180" s="182" t="s">
        <v>1310</v>
      </c>
      <c r="E180" s="165"/>
    </row>
    <row r="181" spans="2:5" ht="15">
      <c r="B181" s="159"/>
      <c r="C181" s="164">
        <v>0.1098</v>
      </c>
      <c r="D181" s="182" t="s">
        <v>1311</v>
      </c>
      <c r="E181" s="165"/>
    </row>
    <row r="182" spans="2:5" ht="15">
      <c r="B182" s="159"/>
      <c r="C182" s="164">
        <v>0.7423</v>
      </c>
      <c r="D182" s="182" t="s">
        <v>1312</v>
      </c>
      <c r="E182" s="165"/>
    </row>
    <row r="183" spans="2:5" ht="15">
      <c r="B183" s="159"/>
      <c r="C183" s="164"/>
      <c r="D183" s="245"/>
      <c r="E183" s="165"/>
    </row>
    <row r="184" spans="2:5" ht="15">
      <c r="B184" s="159" t="s">
        <v>3</v>
      </c>
      <c r="C184" s="164">
        <v>0.0491</v>
      </c>
      <c r="D184" s="182" t="s">
        <v>1308</v>
      </c>
      <c r="E184" s="165"/>
    </row>
    <row r="185" spans="2:5" ht="15">
      <c r="B185" s="159"/>
      <c r="C185" s="164">
        <v>0.0451</v>
      </c>
      <c r="D185" s="182" t="s">
        <v>1309</v>
      </c>
      <c r="E185" s="165"/>
    </row>
    <row r="186" spans="2:5" ht="15">
      <c r="B186" s="159"/>
      <c r="C186" s="164">
        <v>0.0395</v>
      </c>
      <c r="D186" s="182" t="s">
        <v>1310</v>
      </c>
      <c r="E186" s="165"/>
    </row>
    <row r="187" spans="2:5" ht="15">
      <c r="B187" s="159"/>
      <c r="C187" s="164">
        <v>0.1187</v>
      </c>
      <c r="D187" s="182" t="s">
        <v>1311</v>
      </c>
      <c r="E187" s="165"/>
    </row>
    <row r="188" spans="2:5" ht="15">
      <c r="B188" s="159"/>
      <c r="C188" s="164">
        <v>0.7476</v>
      </c>
      <c r="D188" s="182" t="s">
        <v>1312</v>
      </c>
      <c r="E188" s="165"/>
    </row>
    <row r="189" spans="2:5" ht="15">
      <c r="B189" s="159"/>
      <c r="C189" s="164"/>
      <c r="D189" s="252"/>
      <c r="E189" s="165"/>
    </row>
    <row r="190" spans="2:5" ht="15">
      <c r="B190" s="159" t="s">
        <v>4</v>
      </c>
      <c r="C190" s="164">
        <v>0.0983</v>
      </c>
      <c r="D190" s="182" t="s">
        <v>1308</v>
      </c>
      <c r="E190" s="165"/>
    </row>
    <row r="191" spans="2:5" ht="15">
      <c r="B191" s="159"/>
      <c r="C191" s="164">
        <v>0.0512</v>
      </c>
      <c r="D191" s="182" t="s">
        <v>1309</v>
      </c>
      <c r="E191" s="165"/>
    </row>
    <row r="192" spans="2:5" ht="15">
      <c r="B192" s="159"/>
      <c r="C192" s="164">
        <v>0.0529</v>
      </c>
      <c r="D192" s="182" t="s">
        <v>1310</v>
      </c>
      <c r="E192" s="165"/>
    </row>
    <row r="193" spans="2:5" ht="15">
      <c r="B193" s="159"/>
      <c r="C193" s="164">
        <v>0.0754</v>
      </c>
      <c r="D193" s="182" t="s">
        <v>1311</v>
      </c>
      <c r="E193" s="165"/>
    </row>
    <row r="194" spans="2:5" ht="15">
      <c r="B194" s="217"/>
      <c r="C194" s="234">
        <v>0.7222</v>
      </c>
      <c r="D194" s="195" t="s">
        <v>1312</v>
      </c>
      <c r="E194" s="174"/>
    </row>
    <row r="195" spans="2:5" ht="15">
      <c r="B195" s="207"/>
      <c r="C195" s="244"/>
      <c r="D195" s="253"/>
      <c r="E195" s="209"/>
    </row>
    <row r="196" spans="2:5" ht="15">
      <c r="B196" s="200" t="s">
        <v>1313</v>
      </c>
      <c r="C196" s="132"/>
      <c r="D196" s="254"/>
      <c r="E196" s="177"/>
    </row>
    <row r="197" spans="2:5" ht="15">
      <c r="B197" s="175"/>
      <c r="C197" s="132"/>
      <c r="D197" s="254"/>
      <c r="E197" s="177"/>
    </row>
    <row r="198" spans="2:5" ht="15">
      <c r="B198" s="175"/>
      <c r="C198" s="132"/>
      <c r="D198" s="254"/>
      <c r="E198" s="177"/>
    </row>
    <row r="199" spans="2:5" ht="15">
      <c r="B199" s="175"/>
      <c r="C199" s="132"/>
      <c r="D199" s="254"/>
      <c r="E199" s="177"/>
    </row>
    <row r="200" spans="2:5" ht="15.75">
      <c r="B200" s="201"/>
      <c r="C200" s="132"/>
      <c r="D200" s="254"/>
      <c r="E200" s="177"/>
    </row>
    <row r="201" spans="2:5" ht="15.75">
      <c r="B201" s="201"/>
      <c r="C201" s="132"/>
      <c r="D201" s="254"/>
      <c r="E201" s="177"/>
    </row>
    <row r="202" spans="2:5" ht="15.75">
      <c r="B202" s="201"/>
      <c r="C202" s="132"/>
      <c r="D202" s="254"/>
      <c r="E202" s="177"/>
    </row>
    <row r="203" spans="2:5" ht="15.75">
      <c r="B203" s="201"/>
      <c r="C203" s="132"/>
      <c r="D203" s="254"/>
      <c r="E203" s="177"/>
    </row>
    <row r="204" spans="2:5" ht="15.75">
      <c r="B204" s="201"/>
      <c r="C204" s="132"/>
      <c r="D204" s="254"/>
      <c r="E204" s="177"/>
    </row>
    <row r="205" spans="2:5" ht="15.75">
      <c r="B205" s="201"/>
      <c r="C205" s="132"/>
      <c r="D205" s="254"/>
      <c r="E205" s="177"/>
    </row>
    <row r="206" spans="2:5" ht="15.75">
      <c r="B206" s="201"/>
      <c r="C206" s="132"/>
      <c r="D206" s="254"/>
      <c r="E206" s="177"/>
    </row>
    <row r="207" spans="2:5" ht="15.75">
      <c r="B207" s="201"/>
      <c r="C207" s="132"/>
      <c r="D207" s="254"/>
      <c r="E207" s="177"/>
    </row>
    <row r="208" spans="2:5" ht="15">
      <c r="B208" s="175"/>
      <c r="C208" s="132"/>
      <c r="D208" s="254"/>
      <c r="E208" s="177"/>
    </row>
    <row r="209" spans="2:5" ht="15">
      <c r="B209" s="175"/>
      <c r="C209" s="132"/>
      <c r="D209" s="254"/>
      <c r="E209" s="177"/>
    </row>
    <row r="210" spans="2:5" ht="15">
      <c r="B210" s="175"/>
      <c r="C210" s="132"/>
      <c r="D210" s="254"/>
      <c r="E210" s="177"/>
    </row>
    <row r="211" spans="2:5" ht="15">
      <c r="B211" s="175"/>
      <c r="C211" s="132"/>
      <c r="D211" s="254"/>
      <c r="E211" s="177"/>
    </row>
    <row r="212" spans="2:5" ht="15">
      <c r="B212" s="175"/>
      <c r="C212" s="132"/>
      <c r="D212" s="254"/>
      <c r="E212" s="177"/>
    </row>
    <row r="213" spans="2:5" ht="15">
      <c r="B213" s="255"/>
      <c r="C213" s="256"/>
      <c r="D213" s="255"/>
      <c r="E213" s="255"/>
    </row>
    <row r="214" spans="2:5" ht="15">
      <c r="B214" s="178" t="s">
        <v>1314</v>
      </c>
      <c r="C214" s="179"/>
      <c r="D214" s="180"/>
      <c r="E214" s="181"/>
    </row>
    <row r="215" spans="2:5" ht="15">
      <c r="B215" s="163" t="s">
        <v>1315</v>
      </c>
      <c r="C215" s="182">
        <v>17.35</v>
      </c>
      <c r="D215" s="232" t="s">
        <v>1316</v>
      </c>
      <c r="E215" s="165"/>
    </row>
    <row r="216" spans="2:5" ht="15">
      <c r="B216" s="183" t="s">
        <v>1317</v>
      </c>
      <c r="C216" s="184"/>
      <c r="D216" s="161" t="s">
        <v>1318</v>
      </c>
      <c r="E216" s="165"/>
    </row>
    <row r="217" spans="2:5" ht="15">
      <c r="B217" s="159"/>
      <c r="C217" s="185" t="s">
        <v>1188</v>
      </c>
      <c r="D217" s="186"/>
      <c r="E217" s="165"/>
    </row>
    <row r="218" spans="2:5" ht="15">
      <c r="B218" s="257" t="s">
        <v>1236</v>
      </c>
      <c r="C218" s="164">
        <v>0.0473</v>
      </c>
      <c r="D218" s="161"/>
      <c r="E218" s="165"/>
    </row>
    <row r="219" spans="2:5" ht="15">
      <c r="B219" s="188" t="s">
        <v>1237</v>
      </c>
      <c r="C219" s="164">
        <v>0.0116</v>
      </c>
      <c r="D219" s="161"/>
      <c r="E219" s="165"/>
    </row>
    <row r="220" spans="2:5" ht="15">
      <c r="B220" s="188" t="s">
        <v>1238</v>
      </c>
      <c r="C220" s="164">
        <v>0.0096</v>
      </c>
      <c r="D220" s="161"/>
      <c r="E220" s="165"/>
    </row>
    <row r="221" spans="2:5" ht="15">
      <c r="B221" s="188" t="s">
        <v>1239</v>
      </c>
      <c r="C221" s="164">
        <v>0.0105</v>
      </c>
      <c r="D221" s="161"/>
      <c r="E221" s="165"/>
    </row>
    <row r="222" spans="2:5" ht="15">
      <c r="B222" s="188" t="s">
        <v>1240</v>
      </c>
      <c r="C222" s="164">
        <v>0.0158</v>
      </c>
      <c r="D222" s="161"/>
      <c r="E222" s="165"/>
    </row>
    <row r="223" spans="2:5" ht="15">
      <c r="B223" s="188" t="s">
        <v>1241</v>
      </c>
      <c r="C223" s="164">
        <v>0.1376</v>
      </c>
      <c r="D223" s="161"/>
      <c r="E223" s="165"/>
    </row>
    <row r="224" spans="2:5" ht="15">
      <c r="B224" s="258" t="s">
        <v>10</v>
      </c>
      <c r="C224" s="234">
        <v>0.7676</v>
      </c>
      <c r="D224" s="173"/>
      <c r="E224" s="174"/>
    </row>
    <row r="225" spans="2:5" ht="15">
      <c r="B225" s="207"/>
      <c r="C225" s="244"/>
      <c r="D225" s="207"/>
      <c r="E225" s="209"/>
    </row>
    <row r="226" spans="2:5" ht="15">
      <c r="B226" s="200" t="s">
        <v>1319</v>
      </c>
      <c r="C226" s="132"/>
      <c r="D226" s="175"/>
      <c r="E226" s="177"/>
    </row>
    <row r="227" spans="2:5" ht="15">
      <c r="B227" s="175"/>
      <c r="C227" s="132"/>
      <c r="D227" s="175"/>
      <c r="E227" s="177"/>
    </row>
    <row r="228" spans="2:5" ht="15">
      <c r="B228" s="175"/>
      <c r="C228" s="132"/>
      <c r="D228" s="175"/>
      <c r="E228" s="177"/>
    </row>
    <row r="229" spans="2:5" ht="15">
      <c r="B229" s="175"/>
      <c r="C229" s="132"/>
      <c r="D229" s="175"/>
      <c r="E229" s="177"/>
    </row>
    <row r="230" spans="2:5" ht="15">
      <c r="B230" s="175"/>
      <c r="C230" s="132"/>
      <c r="D230" s="175"/>
      <c r="E230" s="177"/>
    </row>
    <row r="231" spans="2:5" ht="15">
      <c r="B231" s="175"/>
      <c r="C231" s="132"/>
      <c r="D231" s="175"/>
      <c r="E231" s="177"/>
    </row>
    <row r="232" spans="2:5" ht="15">
      <c r="B232" s="175"/>
      <c r="C232" s="132"/>
      <c r="D232" s="175"/>
      <c r="E232" s="177"/>
    </row>
    <row r="233" spans="2:5" ht="15">
      <c r="B233" s="175"/>
      <c r="C233" s="132"/>
      <c r="D233" s="175"/>
      <c r="E233" s="177"/>
    </row>
    <row r="234" spans="2:5" ht="15">
      <c r="B234" s="175"/>
      <c r="C234" s="132"/>
      <c r="D234" s="175"/>
      <c r="E234" s="177"/>
    </row>
    <row r="235" spans="2:5" ht="15">
      <c r="B235" s="175"/>
      <c r="C235" s="132"/>
      <c r="D235" s="175"/>
      <c r="E235" s="177"/>
    </row>
    <row r="236" spans="2:5" ht="15.75">
      <c r="B236" s="201"/>
      <c r="C236" s="132"/>
      <c r="D236" s="175"/>
      <c r="E236" s="177"/>
    </row>
    <row r="237" spans="2:5" ht="15">
      <c r="B237" s="175"/>
      <c r="C237" s="132"/>
      <c r="D237" s="175"/>
      <c r="E237" s="177"/>
    </row>
    <row r="238" spans="2:5" ht="15">
      <c r="B238" s="175"/>
      <c r="C238" s="132"/>
      <c r="D238" s="175"/>
      <c r="E238" s="177"/>
    </row>
    <row r="239" spans="2:5" ht="15">
      <c r="B239" s="175"/>
      <c r="C239" s="132"/>
      <c r="D239" s="175"/>
      <c r="E239" s="177"/>
    </row>
    <row r="240" spans="2:5" ht="15">
      <c r="B240" s="175"/>
      <c r="C240" s="132"/>
      <c r="D240" s="175"/>
      <c r="E240" s="177"/>
    </row>
    <row r="241" spans="2:5" ht="15">
      <c r="B241" s="175"/>
      <c r="C241" s="132"/>
      <c r="D241" s="175"/>
      <c r="E241" s="177"/>
    </row>
    <row r="242" spans="2:5" ht="15">
      <c r="B242" s="175"/>
      <c r="C242" s="132"/>
      <c r="D242" s="175"/>
      <c r="E242" s="177"/>
    </row>
    <row r="243" spans="2:5" ht="15">
      <c r="B243" s="175"/>
      <c r="C243" s="132"/>
      <c r="D243" s="175"/>
      <c r="E243" s="177"/>
    </row>
    <row r="244" spans="2:5" ht="15">
      <c r="B244" s="175"/>
      <c r="C244" s="132"/>
      <c r="D244" s="175"/>
      <c r="E244" s="177"/>
    </row>
    <row r="245" spans="2:5" ht="15">
      <c r="B245" s="175"/>
      <c r="C245" s="132"/>
      <c r="D245" s="175"/>
      <c r="E245" s="177"/>
    </row>
    <row r="246" spans="2:5" ht="15">
      <c r="B246" s="175"/>
      <c r="C246" s="132"/>
      <c r="D246" s="175"/>
      <c r="E246" s="177"/>
    </row>
    <row r="247" spans="2:5" ht="15">
      <c r="B247" s="178" t="s">
        <v>1320</v>
      </c>
      <c r="C247" s="179"/>
      <c r="D247" s="180"/>
      <c r="E247" s="181" t="s">
        <v>1321</v>
      </c>
    </row>
    <row r="248" spans="2:5" ht="15">
      <c r="B248" s="259" t="s">
        <v>1322</v>
      </c>
      <c r="C248" s="223">
        <v>0.1254</v>
      </c>
      <c r="D248" s="212" t="s">
        <v>1225</v>
      </c>
      <c r="E248" s="162" t="s">
        <v>1323</v>
      </c>
    </row>
    <row r="249" spans="2:5" ht="15">
      <c r="B249" s="260"/>
      <c r="C249" s="193"/>
      <c r="D249" s="191"/>
      <c r="E249" s="261"/>
    </row>
    <row r="250" spans="2:5" ht="15">
      <c r="B250" s="260"/>
      <c r="C250" s="193"/>
      <c r="D250" s="191"/>
      <c r="E250" s="261"/>
    </row>
    <row r="251" spans="2:5" ht="15">
      <c r="B251" s="260"/>
      <c r="C251" s="193"/>
      <c r="D251" s="191"/>
      <c r="E251" s="261"/>
    </row>
    <row r="252" spans="2:5" ht="39.75" customHeight="1">
      <c r="B252" s="278" t="s">
        <v>1324</v>
      </c>
      <c r="C252" s="281"/>
      <c r="D252" s="284" t="s">
        <v>1325</v>
      </c>
      <c r="E252" s="287" t="s">
        <v>1326</v>
      </c>
    </row>
    <row r="253" spans="2:5" ht="39.75" customHeight="1">
      <c r="B253" s="279"/>
      <c r="C253" s="282"/>
      <c r="D253" s="285"/>
      <c r="E253" s="288"/>
    </row>
    <row r="254" spans="2:5" ht="39.75" customHeight="1">
      <c r="B254" s="279"/>
      <c r="C254" s="282"/>
      <c r="D254" s="285"/>
      <c r="E254" s="288"/>
    </row>
    <row r="255" spans="2:5" ht="39.75" customHeight="1">
      <c r="B255" s="280"/>
      <c r="C255" s="283"/>
      <c r="D255" s="286"/>
      <c r="E255" s="289"/>
    </row>
    <row r="256" spans="2:5" ht="26.25" customHeight="1">
      <c r="B256" s="262"/>
      <c r="C256" s="263"/>
      <c r="D256" s="264"/>
      <c r="E256" s="265"/>
    </row>
    <row r="257" spans="2:5" ht="26.25" customHeight="1">
      <c r="B257" s="262"/>
      <c r="C257" s="263"/>
      <c r="D257" s="264"/>
      <c r="E257" s="265"/>
    </row>
  </sheetData>
  <sheetProtection password="EFC3" sheet="1" objects="1" scenarios="1"/>
  <mergeCells count="5">
    <mergeCell ref="B18:E20"/>
    <mergeCell ref="B252:B255"/>
    <mergeCell ref="C252:C255"/>
    <mergeCell ref="D252:D255"/>
    <mergeCell ref="E252:E255"/>
  </mergeCells>
  <printOptions/>
  <pageMargins left="0.5118110236220472" right="0.5118110236220472" top="0.5511811023622047" bottom="0.5511811023622047" header="0.31496062992125984" footer="0.31496062992125984"/>
  <pageSetup horizontalDpi="600" verticalDpi="600" orientation="portrait" paperSize="9" scale="54" r:id="rId2"/>
  <rowBreaks count="2" manualBreakCount="2">
    <brk id="80" max="4" man="1"/>
    <brk id="172" max="4"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3:H7"/>
  <sheetViews>
    <sheetView showGridLines="0" zoomScalePageLayoutView="0" workbookViewId="0" topLeftCell="A1">
      <selection activeCell="S1" sqref="S1"/>
    </sheetView>
  </sheetViews>
  <sheetFormatPr defaultColWidth="11.421875" defaultRowHeight="15"/>
  <cols>
    <col min="1" max="1" width="40.8515625" style="77" customWidth="1"/>
    <col min="2" max="16384" width="11.421875" style="77" customWidth="1"/>
  </cols>
  <sheetData>
    <row r="3" ht="15">
      <c r="A3" s="77" t="s">
        <v>1274</v>
      </c>
    </row>
    <row r="4" spans="1:8" ht="15.75" thickBot="1">
      <c r="A4" s="115" t="s">
        <v>1327</v>
      </c>
      <c r="B4" s="115" t="s">
        <v>1276</v>
      </c>
      <c r="C4" s="115" t="s">
        <v>1277</v>
      </c>
      <c r="D4" s="115" t="s">
        <v>1278</v>
      </c>
      <c r="E4" s="115" t="s">
        <v>1279</v>
      </c>
      <c r="F4" s="115" t="s">
        <v>1280</v>
      </c>
      <c r="G4" s="115" t="s">
        <v>1281</v>
      </c>
      <c r="H4" s="115" t="s">
        <v>1282</v>
      </c>
    </row>
    <row r="5" spans="1:8" ht="15">
      <c r="A5" s="77" t="s">
        <v>1</v>
      </c>
      <c r="B5" s="116">
        <v>0.3956</v>
      </c>
      <c r="C5" s="116">
        <v>0.1676</v>
      </c>
      <c r="D5" s="116">
        <v>0.2075</v>
      </c>
      <c r="E5" s="116">
        <v>0.1159</v>
      </c>
      <c r="F5" s="116">
        <v>0.0256</v>
      </c>
      <c r="G5" s="116">
        <v>0.0147</v>
      </c>
      <c r="H5" s="116">
        <v>0.0731</v>
      </c>
    </row>
    <row r="6" spans="1:8" ht="15">
      <c r="A6" s="77" t="s">
        <v>3</v>
      </c>
      <c r="B6" s="116">
        <v>0.385</v>
      </c>
      <c r="C6" s="116">
        <v>0.1847</v>
      </c>
      <c r="D6" s="116">
        <v>0.2395</v>
      </c>
      <c r="E6" s="116">
        <v>0.1345</v>
      </c>
      <c r="F6" s="116">
        <v>0.0233</v>
      </c>
      <c r="G6" s="116">
        <v>0.0095</v>
      </c>
      <c r="H6" s="116">
        <v>0.0235</v>
      </c>
    </row>
    <row r="7" spans="1:8" ht="15">
      <c r="A7" s="77" t="s">
        <v>4</v>
      </c>
      <c r="B7" s="116">
        <v>0.4365</v>
      </c>
      <c r="C7" s="116">
        <v>0.1017</v>
      </c>
      <c r="D7" s="116">
        <v>0.0839</v>
      </c>
      <c r="E7" s="116">
        <v>0.0441</v>
      </c>
      <c r="F7" s="116">
        <v>0.0344</v>
      </c>
      <c r="G7" s="116">
        <v>0.0352</v>
      </c>
      <c r="H7" s="116">
        <v>0.2642</v>
      </c>
    </row>
  </sheetData>
  <sheetProtection password="EFC3" sheet="1" objects="1" scenarios="1"/>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243386"/>
  </sheetPr>
  <dimension ref="A3:F7"/>
  <sheetViews>
    <sheetView showGridLines="0" zoomScalePageLayoutView="0" workbookViewId="0" topLeftCell="A1">
      <selection activeCell="T1" sqref="T1"/>
    </sheetView>
  </sheetViews>
  <sheetFormatPr defaultColWidth="11.421875" defaultRowHeight="15"/>
  <cols>
    <col min="1" max="1" width="40.8515625" style="77" customWidth="1"/>
    <col min="2" max="16384" width="11.421875" style="77" customWidth="1"/>
  </cols>
  <sheetData>
    <row r="3" ht="15">
      <c r="A3" s="77" t="s">
        <v>1274</v>
      </c>
    </row>
    <row r="4" spans="1:6" ht="15.75" thickBot="1">
      <c r="A4" s="115" t="s">
        <v>1328</v>
      </c>
      <c r="B4" s="115" t="s">
        <v>1329</v>
      </c>
      <c r="C4" s="117" t="s">
        <v>1330</v>
      </c>
      <c r="D4" s="117" t="s">
        <v>1331</v>
      </c>
      <c r="E4" s="117" t="s">
        <v>1332</v>
      </c>
      <c r="F4" s="115" t="s">
        <v>1333</v>
      </c>
    </row>
    <row r="5" spans="1:6" ht="15">
      <c r="A5" s="77" t="s">
        <v>1</v>
      </c>
      <c r="B5" s="116">
        <v>0.0592</v>
      </c>
      <c r="C5" s="116">
        <v>0.0464</v>
      </c>
      <c r="D5" s="116">
        <v>0.0423</v>
      </c>
      <c r="E5" s="116">
        <v>0.1098</v>
      </c>
      <c r="F5" s="116">
        <v>0.7423</v>
      </c>
    </row>
    <row r="6" spans="1:6" ht="15">
      <c r="A6" s="77" t="s">
        <v>3</v>
      </c>
      <c r="B6" s="116">
        <v>0.0491</v>
      </c>
      <c r="C6" s="116">
        <v>0.0451</v>
      </c>
      <c r="D6" s="116">
        <v>0.0395</v>
      </c>
      <c r="E6" s="116">
        <v>0.1187</v>
      </c>
      <c r="F6" s="116">
        <v>0.7476</v>
      </c>
    </row>
    <row r="7" spans="1:6" ht="15">
      <c r="A7" s="77" t="s">
        <v>4</v>
      </c>
      <c r="B7" s="116">
        <v>0.0983</v>
      </c>
      <c r="C7" s="116">
        <v>0.0512</v>
      </c>
      <c r="D7" s="116">
        <v>0.0529</v>
      </c>
      <c r="E7" s="116">
        <v>0.0754</v>
      </c>
      <c r="F7" s="116">
        <v>0.7222</v>
      </c>
    </row>
  </sheetData>
  <sheetProtection password="EFC3" sheet="1" objects="1" scenarios="1"/>
  <printOptions/>
  <pageMargins left="0.7" right="0.7" top="0.75" bottom="0.75" header="0.3" footer="0.3"/>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3:H7"/>
  <sheetViews>
    <sheetView showGridLines="0" zoomScalePageLayoutView="0" workbookViewId="0" topLeftCell="A1">
      <selection activeCell="T1" sqref="T1"/>
    </sheetView>
  </sheetViews>
  <sheetFormatPr defaultColWidth="11.421875" defaultRowHeight="15"/>
  <cols>
    <col min="1" max="1" width="40.8515625" style="77" customWidth="1"/>
    <col min="2" max="16384" width="11.421875" style="77" customWidth="1"/>
  </cols>
  <sheetData>
    <row r="3" ht="15">
      <c r="A3" s="118" t="s">
        <v>1334</v>
      </c>
    </row>
    <row r="4" spans="1:8" ht="15.75" thickBot="1">
      <c r="A4" s="115" t="s">
        <v>1274</v>
      </c>
      <c r="B4" s="115" t="s">
        <v>1236</v>
      </c>
      <c r="C4" s="117" t="s">
        <v>1237</v>
      </c>
      <c r="D4" s="117" t="s">
        <v>1238</v>
      </c>
      <c r="E4" s="117" t="s">
        <v>1239</v>
      </c>
      <c r="F4" s="115" t="s">
        <v>1240</v>
      </c>
      <c r="G4" s="115" t="s">
        <v>1241</v>
      </c>
      <c r="H4" s="115" t="s">
        <v>10</v>
      </c>
    </row>
    <row r="5" spans="1:8" ht="15">
      <c r="A5" s="77" t="s">
        <v>1335</v>
      </c>
      <c r="B5" s="116">
        <v>0.0473</v>
      </c>
      <c r="C5" s="116">
        <v>0.0116</v>
      </c>
      <c r="D5" s="116">
        <v>0.0096</v>
      </c>
      <c r="E5" s="116">
        <v>0.0105</v>
      </c>
      <c r="F5" s="116">
        <v>0.0158</v>
      </c>
      <c r="G5" s="116">
        <v>0.1376</v>
      </c>
      <c r="H5" s="116">
        <v>0.7676</v>
      </c>
    </row>
    <row r="6" spans="1:8" ht="15">
      <c r="A6" s="77" t="s">
        <v>133</v>
      </c>
      <c r="B6" s="116">
        <v>0.1508</v>
      </c>
      <c r="C6" s="116">
        <v>0.182</v>
      </c>
      <c r="D6" s="116">
        <v>0.0978</v>
      </c>
      <c r="E6" s="116">
        <v>0.1046</v>
      </c>
      <c r="F6" s="116">
        <v>0.0201</v>
      </c>
      <c r="G6" s="116">
        <v>0.2512</v>
      </c>
      <c r="H6" s="116">
        <v>0.1935</v>
      </c>
    </row>
    <row r="7" ht="15">
      <c r="A7" s="77" t="s">
        <v>1336</v>
      </c>
    </row>
  </sheetData>
  <sheetProtection password="EFC3" sheet="1" objects="1" scenarios="1"/>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
  <dc:description/>
  <cp:lastModifiedBy>Jesus Ybarra Cobo</cp:lastModifiedBy>
  <cp:lastPrinted>2015-09-17T09:13:43Z</cp:lastPrinted>
  <dcterms:created xsi:type="dcterms:W3CDTF">2015-01-27T16:00:44Z</dcterms:created>
  <dcterms:modified xsi:type="dcterms:W3CDTF">2016-11-25T09:38:14Z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